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 iterate="1"/>
</workbook>
</file>

<file path=xl/calcChain.xml><?xml version="1.0" encoding="utf-8"?>
<calcChain xmlns="http://schemas.openxmlformats.org/spreadsheetml/2006/main">
  <c r="AY27" i="147"/>
  <c r="AL27" l="1"/>
  <c r="AK27"/>
  <c r="L27" l="1"/>
  <c r="J27"/>
  <c r="F27"/>
  <c r="AQ26"/>
  <c r="AD26"/>
  <c r="AC27"/>
  <c r="AB27"/>
  <c r="N27"/>
  <c r="AA26"/>
  <c r="D27"/>
  <c r="N23"/>
  <c r="AQ25"/>
  <c r="AD25"/>
  <c r="AE27"/>
  <c r="AF27"/>
  <c r="AG27"/>
  <c r="AH27"/>
  <c r="AI27"/>
  <c r="AJ27"/>
  <c r="AM27"/>
  <c r="AN27"/>
  <c r="AO27"/>
  <c r="AP27"/>
  <c r="AR27"/>
  <c r="AS27"/>
  <c r="AT27"/>
  <c r="AU27"/>
  <c r="AV27"/>
  <c r="AW27"/>
  <c r="AX27"/>
  <c r="AZ27"/>
  <c r="BA27"/>
  <c r="BB27"/>
  <c r="BC27"/>
  <c r="O27"/>
  <c r="P27"/>
  <c r="Q27"/>
  <c r="R27"/>
  <c r="S27"/>
  <c r="T27"/>
  <c r="U27"/>
  <c r="V27"/>
  <c r="W27"/>
  <c r="X27"/>
  <c r="Y27"/>
  <c r="Z27"/>
  <c r="AA25"/>
  <c r="AQ24"/>
  <c r="AD24"/>
  <c r="AA24"/>
  <c r="AQ17"/>
  <c r="AD17"/>
  <c r="BD26" l="1"/>
  <c r="BD25"/>
  <c r="BD17"/>
  <c r="BD24"/>
  <c r="AQ23"/>
  <c r="AD23"/>
  <c r="AA23"/>
  <c r="BD23" l="1"/>
  <c r="AA22"/>
  <c r="AQ21"/>
  <c r="AD21"/>
  <c r="AA21"/>
  <c r="AA27" s="1"/>
  <c r="AQ20"/>
  <c r="AD20"/>
  <c r="AA20"/>
  <c r="BD18"/>
  <c r="BC18"/>
  <c r="BC31" s="1"/>
  <c r="BB18"/>
  <c r="BB31" s="1"/>
  <c r="BA18"/>
  <c r="BA31" s="1"/>
  <c r="AZ18"/>
  <c r="AY18"/>
  <c r="AY31" s="1"/>
  <c r="AX18"/>
  <c r="AX31" s="1"/>
  <c r="AW18"/>
  <c r="AW31" s="1"/>
  <c r="AV18"/>
  <c r="AV31" s="1"/>
  <c r="AU18"/>
  <c r="AU31" s="1"/>
  <c r="AT18"/>
  <c r="AT31" s="1"/>
  <c r="AS18"/>
  <c r="AS31" s="1"/>
  <c r="AR18"/>
  <c r="AR31" s="1"/>
  <c r="AQ18"/>
  <c r="AP18"/>
  <c r="AP31" s="1"/>
  <c r="AO18"/>
  <c r="AO31" s="1"/>
  <c r="AN18"/>
  <c r="AN31" s="1"/>
  <c r="AM18"/>
  <c r="AM31" s="1"/>
  <c r="AL18"/>
  <c r="AL31" s="1"/>
  <c r="AK18"/>
  <c r="AK31" s="1"/>
  <c r="AJ18"/>
  <c r="AJ31" s="1"/>
  <c r="AI18"/>
  <c r="AI31" s="1"/>
  <c r="AH18"/>
  <c r="AH31" s="1"/>
  <c r="AG18"/>
  <c r="AG31" s="1"/>
  <c r="AF18"/>
  <c r="AF31" s="1"/>
  <c r="AE18"/>
  <c r="AE31" s="1"/>
  <c r="AD18"/>
  <c r="AC18"/>
  <c r="AC31" s="1"/>
  <c r="AB18"/>
  <c r="AB31" s="1"/>
  <c r="AA18"/>
  <c r="Z18"/>
  <c r="Z31" s="1"/>
  <c r="Y18"/>
  <c r="Y31" s="1"/>
  <c r="X18"/>
  <c r="X31" s="1"/>
  <c r="W18"/>
  <c r="W31" s="1"/>
  <c r="V18"/>
  <c r="V31" s="1"/>
  <c r="U18"/>
  <c r="U31" s="1"/>
  <c r="T18"/>
  <c r="T31" s="1"/>
  <c r="S18"/>
  <c r="S31" s="1"/>
  <c r="R18"/>
  <c r="R31" s="1"/>
  <c r="Q18"/>
  <c r="Q31" s="1"/>
  <c r="P18"/>
  <c r="P31" s="1"/>
  <c r="O18"/>
  <c r="O31" s="1"/>
  <c r="N18"/>
  <c r="N31" s="1"/>
  <c r="L18"/>
  <c r="L31" s="1"/>
  <c r="J18"/>
  <c r="J31" s="1"/>
  <c r="F18"/>
  <c r="F31" s="1"/>
  <c r="D18"/>
  <c r="D31" s="1"/>
  <c r="BD21" l="1"/>
  <c r="AA31"/>
  <c r="AZ31"/>
  <c r="BD20"/>
  <c r="AD22"/>
  <c r="AD27" s="1"/>
  <c r="AQ22"/>
  <c r="AQ27" s="1"/>
  <c r="AQ31" l="1"/>
  <c r="BD22"/>
  <c r="BD27" s="1"/>
  <c r="AD31"/>
  <c r="BD31" l="1"/>
</calcChain>
</file>

<file path=xl/sharedStrings.xml><?xml version="1.0" encoding="utf-8"?>
<sst xmlns="http://schemas.openxmlformats.org/spreadsheetml/2006/main" count="116" uniqueCount="70">
  <si>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</si>
  <si>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</si>
  <si>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</si>
  <si>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</si>
  <si>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</si>
  <si>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</si>
  <si>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</si>
  <si>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</si>
  <si>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</si>
  <si>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</si>
  <si>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</si>
  <si>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</si>
  <si>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</si>
  <si>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</si>
  <si>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</si>
  <si>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</si>
  <si>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</si>
  <si>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</si>
  <si>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</si>
  <si>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</si>
  <si>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</si>
  <si>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</si>
  <si>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</si>
  <si>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</si>
  <si>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</si>
  <si>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</si>
  <si>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</si>
  <si>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</si>
  <si>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</si>
  <si>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</si>
  <si>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</si>
  <si>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</si>
  <si>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</si>
  <si>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</si>
  <si>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</si>
  <si>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</si>
  <si>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</si>
  <si>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</si>
  <si>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</si>
  <si>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</si>
  <si>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</si>
  <si>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</si>
  <si>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</si>
  <si>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</si>
  <si>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</si>
  <si>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</si>
  <si>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</si>
  <si>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</si>
  <si>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</si>
  <si>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</si>
  <si>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</si>
  <si>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</si>
  <si>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</si>
  <si>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</si>
  <si>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4.</t>
  </si>
  <si>
    <t xml:space="preserve"> № 9800600003425000001-01-25 от 10.02.2025</t>
  </si>
  <si>
    <t>Министерство финансов Республики Карелия</t>
  </si>
  <si>
    <t>№ 1-1/25 от 25.03.2025, доп.соглашение № 1 от 07.04.2025</t>
  </si>
  <si>
    <t>5.</t>
  </si>
  <si>
    <t>№  9800600003425000028-14-25 от 26.05.2025</t>
  </si>
  <si>
    <t>6.</t>
  </si>
  <si>
    <t>27.05.2025, 31.07.2025</t>
  </si>
  <si>
    <t>№  9800600003425000036-17-25 от 28.07.2025</t>
  </si>
  <si>
    <t>7.</t>
  </si>
  <si>
    <t>№ 9800600003425000039-18-25 от 11.08.2025</t>
  </si>
  <si>
    <t>по состоянию на 01 октября 2025 года</t>
  </si>
  <si>
    <t>Объем муниципального долга  на 01.10.2025</t>
  </si>
  <si>
    <t>Объем задолженности по процентам на 01.10.2025</t>
  </si>
  <si>
    <t>Глава Беломорского муниципального округа                                                              /Филиппова И.В. /</t>
  </si>
  <si>
    <t>Начальник отдела бюджета                                                                             /Отченаш Л.Ф./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</si>
</sst>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40"/>
  <sheetViews>
    <sheetView tabSelected="1" workbookViewId="0">
      <selection activeCell="AE1" sqref="AE1:AP1048576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6.7109375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7.42578125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6.42578125" style="4" customWidth="1"/>
    <col min="31" max="31" width="14.85546875" style="4" hidden="1" customWidth="1"/>
    <col min="32" max="32" width="16" style="4" hidden="1" customWidth="1"/>
    <col min="33" max="33" width="14.7109375" style="4" hidden="1" customWidth="1"/>
    <col min="34" max="34" width="14.28515625" style="4" hidden="1" customWidth="1"/>
    <col min="35" max="35" width="14.5703125" style="4" hidden="1" customWidth="1"/>
    <col min="36" max="36" width="15.8554687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15.7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0" t="s">
        <v>49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</row>
    <row r="4" spans="1:56" ht="7.5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</row>
    <row r="5" spans="1:56" ht="23.25" customHeight="1">
      <c r="A5" s="5"/>
      <c r="B5" s="50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8" customHeight="1">
      <c r="A6" s="5"/>
      <c r="B6" s="51" t="s">
        <v>65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8.75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57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1" t="s">
        <v>17</v>
      </c>
      <c r="B9" s="92" t="s">
        <v>26</v>
      </c>
      <c r="C9" s="91" t="s">
        <v>18</v>
      </c>
      <c r="D9" s="91" t="s">
        <v>27</v>
      </c>
      <c r="E9" s="93" t="s">
        <v>28</v>
      </c>
      <c r="F9" s="93" t="s">
        <v>29</v>
      </c>
      <c r="G9" s="91" t="s">
        <v>41</v>
      </c>
      <c r="H9" s="91" t="s">
        <v>30</v>
      </c>
      <c r="I9" s="91" t="s">
        <v>31</v>
      </c>
      <c r="J9" s="96" t="s">
        <v>53</v>
      </c>
      <c r="K9" s="96" t="s">
        <v>32</v>
      </c>
      <c r="L9" s="91" t="s">
        <v>42</v>
      </c>
      <c r="M9" s="96" t="s">
        <v>33</v>
      </c>
      <c r="N9" s="96" t="s">
        <v>34</v>
      </c>
      <c r="O9" s="97" t="s">
        <v>0</v>
      </c>
      <c r="P9" s="96" t="s">
        <v>1</v>
      </c>
      <c r="Q9" s="96" t="s">
        <v>2</v>
      </c>
      <c r="R9" s="96" t="s">
        <v>3</v>
      </c>
      <c r="S9" s="96" t="s">
        <v>4</v>
      </c>
      <c r="T9" s="97" t="s">
        <v>5</v>
      </c>
      <c r="U9" s="91" t="s">
        <v>6</v>
      </c>
      <c r="V9" s="91" t="s">
        <v>7</v>
      </c>
      <c r="W9" s="91" t="s">
        <v>8</v>
      </c>
      <c r="X9" s="91" t="s">
        <v>9</v>
      </c>
      <c r="Y9" s="96" t="s">
        <v>10</v>
      </c>
      <c r="Z9" s="101" t="s">
        <v>11</v>
      </c>
      <c r="AA9" s="102" t="s">
        <v>66</v>
      </c>
      <c r="AB9" s="102"/>
      <c r="AC9" s="119" t="s">
        <v>44</v>
      </c>
      <c r="AD9" s="96" t="s">
        <v>35</v>
      </c>
      <c r="AE9" s="98" t="s">
        <v>0</v>
      </c>
      <c r="AF9" s="98" t="s">
        <v>1</v>
      </c>
      <c r="AG9" s="98" t="s">
        <v>2</v>
      </c>
      <c r="AH9" s="98" t="s">
        <v>3</v>
      </c>
      <c r="AI9" s="98" t="s">
        <v>4</v>
      </c>
      <c r="AJ9" s="98" t="s">
        <v>5</v>
      </c>
      <c r="AK9" s="98" t="s">
        <v>6</v>
      </c>
      <c r="AL9" s="98" t="s">
        <v>7</v>
      </c>
      <c r="AM9" s="98" t="s">
        <v>8</v>
      </c>
      <c r="AN9" s="98" t="s">
        <v>9</v>
      </c>
      <c r="AO9" s="98" t="s">
        <v>10</v>
      </c>
      <c r="AP9" s="98" t="s">
        <v>11</v>
      </c>
      <c r="AQ9" s="96" t="s">
        <v>36</v>
      </c>
      <c r="AR9" s="109" t="s">
        <v>0</v>
      </c>
      <c r="AS9" s="98" t="s">
        <v>1</v>
      </c>
      <c r="AT9" s="98" t="s">
        <v>2</v>
      </c>
      <c r="AU9" s="98" t="s">
        <v>3</v>
      </c>
      <c r="AV9" s="98" t="s">
        <v>4</v>
      </c>
      <c r="AW9" s="109" t="s">
        <v>5</v>
      </c>
      <c r="AX9" s="98" t="s">
        <v>6</v>
      </c>
      <c r="AY9" s="98" t="s">
        <v>7</v>
      </c>
      <c r="AZ9" s="93" t="s">
        <v>8</v>
      </c>
      <c r="BA9" s="93" t="s">
        <v>9</v>
      </c>
      <c r="BB9" s="98" t="s">
        <v>10</v>
      </c>
      <c r="BC9" s="98" t="s">
        <v>11</v>
      </c>
      <c r="BD9" s="96" t="s">
        <v>67</v>
      </c>
    </row>
    <row r="10" spans="1:56" s="1" customFormat="1" ht="33" customHeight="1">
      <c r="A10" s="91"/>
      <c r="B10" s="92"/>
      <c r="C10" s="91"/>
      <c r="D10" s="91"/>
      <c r="E10" s="94"/>
      <c r="F10" s="94"/>
      <c r="G10" s="91"/>
      <c r="H10" s="91"/>
      <c r="I10" s="91"/>
      <c r="J10" s="96"/>
      <c r="K10" s="96"/>
      <c r="L10" s="91"/>
      <c r="M10" s="96"/>
      <c r="N10" s="96"/>
      <c r="O10" s="97"/>
      <c r="P10" s="96"/>
      <c r="Q10" s="96"/>
      <c r="R10" s="96"/>
      <c r="S10" s="96"/>
      <c r="T10" s="97"/>
      <c r="U10" s="91"/>
      <c r="V10" s="91"/>
      <c r="W10" s="91"/>
      <c r="X10" s="91"/>
      <c r="Y10" s="96"/>
      <c r="Z10" s="101"/>
      <c r="AA10" s="102"/>
      <c r="AB10" s="102"/>
      <c r="AC10" s="119"/>
      <c r="AD10" s="96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6"/>
      <c r="AR10" s="110"/>
      <c r="AS10" s="99"/>
      <c r="AT10" s="99"/>
      <c r="AU10" s="99"/>
      <c r="AV10" s="99"/>
      <c r="AW10" s="110"/>
      <c r="AX10" s="99"/>
      <c r="AY10" s="99"/>
      <c r="AZ10" s="94"/>
      <c r="BA10" s="94"/>
      <c r="BB10" s="99"/>
      <c r="BC10" s="99"/>
      <c r="BD10" s="96"/>
    </row>
    <row r="11" spans="1:56" s="1" customFormat="1" ht="95.25" customHeight="1">
      <c r="A11" s="91"/>
      <c r="B11" s="92"/>
      <c r="C11" s="91"/>
      <c r="D11" s="91"/>
      <c r="E11" s="95"/>
      <c r="F11" s="95"/>
      <c r="G11" s="91"/>
      <c r="H11" s="91"/>
      <c r="I11" s="91"/>
      <c r="J11" s="96"/>
      <c r="K11" s="96"/>
      <c r="L11" s="91"/>
      <c r="M11" s="96"/>
      <c r="N11" s="96"/>
      <c r="O11" s="97"/>
      <c r="P11" s="96"/>
      <c r="Q11" s="96"/>
      <c r="R11" s="96"/>
      <c r="S11" s="96"/>
      <c r="T11" s="97"/>
      <c r="U11" s="91"/>
      <c r="V11" s="91"/>
      <c r="W11" s="91"/>
      <c r="X11" s="91"/>
      <c r="Y11" s="96"/>
      <c r="Z11" s="101"/>
      <c r="AA11" s="63" t="s">
        <v>19</v>
      </c>
      <c r="AB11" s="81" t="s">
        <v>20</v>
      </c>
      <c r="AC11" s="119"/>
      <c r="AD11" s="96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96"/>
      <c r="AR11" s="111"/>
      <c r="AS11" s="100"/>
      <c r="AT11" s="100"/>
      <c r="AU11" s="100"/>
      <c r="AV11" s="100"/>
      <c r="AW11" s="111"/>
      <c r="AX11" s="100"/>
      <c r="AY11" s="100"/>
      <c r="AZ11" s="95"/>
      <c r="BA11" s="95"/>
      <c r="BB11" s="100"/>
      <c r="BC11" s="100"/>
      <c r="BD11" s="96"/>
    </row>
    <row r="12" spans="1:56" s="1" customFormat="1" ht="19.5" customHeight="1">
      <c r="A12" s="52">
        <v>1</v>
      </c>
      <c r="B12" s="52">
        <v>2</v>
      </c>
      <c r="C12" s="52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82">
        <v>14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53">
        <v>15</v>
      </c>
      <c r="AB12" s="54">
        <v>16</v>
      </c>
      <c r="AC12" s="52">
        <v>17</v>
      </c>
      <c r="AD12" s="55">
        <v>18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>
        <v>19</v>
      </c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>
        <v>0</v>
      </c>
    </row>
    <row r="13" spans="1:56" ht="23.25" customHeight="1">
      <c r="A13" s="83" t="s">
        <v>21</v>
      </c>
      <c r="B13" s="84"/>
      <c r="C13" s="84"/>
      <c r="D13" s="84"/>
      <c r="E13" s="84"/>
      <c r="F13" s="84"/>
      <c r="G13" s="84"/>
      <c r="H13" s="10"/>
      <c r="I13" s="84"/>
      <c r="J13" s="84"/>
      <c r="K13" s="84"/>
      <c r="L13" s="84"/>
      <c r="M13" s="84"/>
      <c r="N13" s="11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12"/>
      <c r="AB13" s="84"/>
      <c r="AC13" s="84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5"/>
    </row>
    <row r="14" spans="1:56" ht="13.5" customHeight="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3.25" customHeight="1">
      <c r="A15" s="103" t="s">
        <v>13</v>
      </c>
      <c r="B15" s="104"/>
      <c r="C15" s="105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4"/>
      <c r="AB15" s="12"/>
      <c r="AC15" s="1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23.25" customHeight="1">
      <c r="A16" s="83" t="s">
        <v>22</v>
      </c>
      <c r="B16" s="84"/>
      <c r="C16" s="84"/>
      <c r="D16" s="84"/>
      <c r="E16" s="84"/>
      <c r="F16" s="84"/>
      <c r="G16" s="84"/>
      <c r="H16" s="10"/>
      <c r="I16" s="84"/>
      <c r="J16" s="84"/>
      <c r="K16" s="84"/>
      <c r="L16" s="84"/>
      <c r="M16" s="84"/>
      <c r="N16" s="11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B16" s="84"/>
      <c r="AC16" s="84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5"/>
    </row>
    <row r="17" spans="1:56" ht="70.5" customHeight="1">
      <c r="A17" s="15" t="s">
        <v>15</v>
      </c>
      <c r="B17" s="87" t="s">
        <v>57</v>
      </c>
      <c r="C17" s="86" t="s">
        <v>56</v>
      </c>
      <c r="D17" s="16">
        <v>36500000</v>
      </c>
      <c r="E17" s="16" t="s">
        <v>37</v>
      </c>
      <c r="F17" s="16">
        <v>36500000</v>
      </c>
      <c r="G17" s="17">
        <v>45990</v>
      </c>
      <c r="H17" s="60" t="s">
        <v>12</v>
      </c>
      <c r="I17" s="88">
        <v>3</v>
      </c>
      <c r="J17" s="18">
        <v>0</v>
      </c>
      <c r="K17" s="19">
        <v>45742</v>
      </c>
      <c r="L17" s="20">
        <v>36500000</v>
      </c>
      <c r="M17" s="19"/>
      <c r="N17" s="18">
        <v>0</v>
      </c>
      <c r="O17" s="18"/>
      <c r="P17" s="18"/>
      <c r="Q17" s="18"/>
      <c r="R17" s="18"/>
      <c r="S17" s="21"/>
      <c r="T17" s="18"/>
      <c r="U17" s="18"/>
      <c r="V17" s="18"/>
      <c r="W17" s="18"/>
      <c r="X17" s="18"/>
      <c r="Y17" s="18"/>
      <c r="Z17" s="18"/>
      <c r="AA17" s="20">
        <v>36500000</v>
      </c>
      <c r="AB17" s="20">
        <v>0</v>
      </c>
      <c r="AC17" s="20">
        <v>0</v>
      </c>
      <c r="AD17" s="18">
        <f t="shared" ref="AD17" si="0">SUM(AE17:AP17)</f>
        <v>339000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339000</v>
      </c>
      <c r="AK17" s="18"/>
      <c r="AL17" s="18"/>
      <c r="AM17" s="18"/>
      <c r="AN17" s="18"/>
      <c r="AO17" s="18"/>
      <c r="AP17" s="18"/>
      <c r="AQ17" s="18">
        <f t="shared" ref="AQ17" si="1">SUM(AR17:BC17)</f>
        <v>339000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339000</v>
      </c>
      <c r="AX17" s="18"/>
      <c r="AY17" s="18"/>
      <c r="AZ17" s="18"/>
      <c r="BA17" s="18"/>
      <c r="BB17" s="21"/>
      <c r="BC17" s="18"/>
      <c r="BD17" s="20">
        <f t="shared" ref="BD17" si="2">(AC17+AD17-AQ17)</f>
        <v>0</v>
      </c>
    </row>
    <row r="18" spans="1:56" ht="23.25" customHeight="1">
      <c r="A18" s="106" t="s">
        <v>13</v>
      </c>
      <c r="B18" s="107"/>
      <c r="C18" s="108"/>
      <c r="D18" s="22">
        <f>SUM(D17:D17)</f>
        <v>36500000</v>
      </c>
      <c r="E18" s="22"/>
      <c r="F18" s="22">
        <f>SUM(F17:F17)</f>
        <v>36500000</v>
      </c>
      <c r="G18" s="23"/>
      <c r="H18" s="58"/>
      <c r="I18" s="24"/>
      <c r="J18" s="25">
        <f>SUM(J17:J17)</f>
        <v>0</v>
      </c>
      <c r="K18" s="26"/>
      <c r="L18" s="25">
        <f>SUM(L17:L17)</f>
        <v>36500000</v>
      </c>
      <c r="M18" s="26"/>
      <c r="N18" s="25">
        <f t="shared" ref="N18:BD18" si="3">SUM(N17:N17)</f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36500000</v>
      </c>
      <c r="AB18" s="25">
        <f t="shared" si="3"/>
        <v>0</v>
      </c>
      <c r="AC18" s="25">
        <f t="shared" si="3"/>
        <v>0</v>
      </c>
      <c r="AD18" s="25">
        <f t="shared" si="3"/>
        <v>339000</v>
      </c>
      <c r="AE18" s="25">
        <f t="shared" si="3"/>
        <v>0</v>
      </c>
      <c r="AF18" s="25">
        <f t="shared" si="3"/>
        <v>0</v>
      </c>
      <c r="AG18" s="25">
        <f t="shared" si="3"/>
        <v>0</v>
      </c>
      <c r="AH18" s="25">
        <f t="shared" si="3"/>
        <v>0</v>
      </c>
      <c r="AI18" s="25">
        <f t="shared" si="3"/>
        <v>0</v>
      </c>
      <c r="AJ18" s="25">
        <f t="shared" si="3"/>
        <v>339000</v>
      </c>
      <c r="AK18" s="25">
        <f t="shared" si="3"/>
        <v>0</v>
      </c>
      <c r="AL18" s="25">
        <f t="shared" si="3"/>
        <v>0</v>
      </c>
      <c r="AM18" s="25">
        <f t="shared" si="3"/>
        <v>0</v>
      </c>
      <c r="AN18" s="25">
        <f t="shared" si="3"/>
        <v>0</v>
      </c>
      <c r="AO18" s="25">
        <f t="shared" si="3"/>
        <v>0</v>
      </c>
      <c r="AP18" s="25">
        <f t="shared" si="3"/>
        <v>0</v>
      </c>
      <c r="AQ18" s="25">
        <f t="shared" si="3"/>
        <v>339000</v>
      </c>
      <c r="AR18" s="25">
        <f t="shared" si="3"/>
        <v>0</v>
      </c>
      <c r="AS18" s="25">
        <f t="shared" si="3"/>
        <v>0</v>
      </c>
      <c r="AT18" s="25">
        <f t="shared" si="3"/>
        <v>0</v>
      </c>
      <c r="AU18" s="25">
        <f t="shared" si="3"/>
        <v>0</v>
      </c>
      <c r="AV18" s="25">
        <f t="shared" si="3"/>
        <v>0</v>
      </c>
      <c r="AW18" s="25">
        <f t="shared" si="3"/>
        <v>339000</v>
      </c>
      <c r="AX18" s="25">
        <f t="shared" si="3"/>
        <v>0</v>
      </c>
      <c r="AY18" s="25">
        <f t="shared" si="3"/>
        <v>0</v>
      </c>
      <c r="AZ18" s="25">
        <f t="shared" si="3"/>
        <v>0</v>
      </c>
      <c r="BA18" s="25">
        <f t="shared" si="3"/>
        <v>0</v>
      </c>
      <c r="BB18" s="25">
        <f t="shared" si="3"/>
        <v>0</v>
      </c>
      <c r="BC18" s="25">
        <f t="shared" si="3"/>
        <v>0</v>
      </c>
      <c r="BD18" s="25">
        <f t="shared" si="3"/>
        <v>0</v>
      </c>
    </row>
    <row r="19" spans="1:56" ht="23.25" customHeight="1">
      <c r="A19" s="27" t="s">
        <v>14</v>
      </c>
      <c r="B19" s="5"/>
      <c r="C19" s="5"/>
      <c r="D19" s="28"/>
      <c r="E19" s="28"/>
      <c r="F19" s="28"/>
      <c r="G19" s="29"/>
      <c r="H19" s="59"/>
      <c r="I19" s="30"/>
      <c r="J19" s="31"/>
      <c r="K19" s="32"/>
      <c r="L19" s="31"/>
      <c r="M19" s="32"/>
      <c r="N19" s="33"/>
      <c r="O19" s="31"/>
      <c r="P19" s="31"/>
      <c r="Q19" s="31"/>
      <c r="R19" s="31"/>
      <c r="S19" s="31"/>
      <c r="T19" s="31"/>
      <c r="U19" s="31"/>
      <c r="V19" s="31"/>
      <c r="W19" s="33"/>
      <c r="X19" s="31"/>
      <c r="Y19" s="34"/>
      <c r="Z19" s="31"/>
      <c r="AA19" s="35"/>
      <c r="AB19" s="31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8"/>
      <c r="AT19" s="39"/>
      <c r="AU19" s="38"/>
      <c r="AV19" s="38"/>
      <c r="AW19" s="38"/>
      <c r="AX19" s="38"/>
      <c r="AY19" s="38"/>
      <c r="AZ19" s="38"/>
      <c r="BA19" s="38"/>
      <c r="BB19" s="38"/>
      <c r="BC19" s="38"/>
      <c r="BD19" s="40"/>
    </row>
    <row r="20" spans="1:56" s="5" customFormat="1" ht="61.5" customHeight="1">
      <c r="A20" s="71" t="s">
        <v>15</v>
      </c>
      <c r="B20" s="62" t="s">
        <v>45</v>
      </c>
      <c r="C20" s="41" t="s">
        <v>46</v>
      </c>
      <c r="D20" s="16">
        <v>0</v>
      </c>
      <c r="E20" s="16" t="s">
        <v>37</v>
      </c>
      <c r="F20" s="16">
        <v>0</v>
      </c>
      <c r="G20" s="19">
        <v>45702</v>
      </c>
      <c r="H20" s="60" t="s">
        <v>12</v>
      </c>
      <c r="I20" s="64">
        <v>10.4</v>
      </c>
      <c r="J20" s="18">
        <v>88100000</v>
      </c>
      <c r="K20" s="19"/>
      <c r="L20" s="20"/>
      <c r="M20" s="19">
        <v>45699</v>
      </c>
      <c r="N20" s="18">
        <v>88100000</v>
      </c>
      <c r="O20" s="18"/>
      <c r="P20" s="18"/>
      <c r="Q20" s="18"/>
      <c r="R20" s="18"/>
      <c r="S20" s="21"/>
      <c r="T20" s="18"/>
      <c r="U20" s="18"/>
      <c r="V20" s="18"/>
      <c r="W20" s="18"/>
      <c r="X20" s="18"/>
      <c r="Y20" s="21"/>
      <c r="Z20" s="18"/>
      <c r="AA20" s="18">
        <f t="shared" ref="AA20:AA23" si="4">J20+L20-N20</f>
        <v>0</v>
      </c>
      <c r="AB20" s="20">
        <v>0</v>
      </c>
      <c r="AC20" s="20">
        <v>0</v>
      </c>
      <c r="AD20" s="18">
        <f t="shared" ref="AD20:AD23" si="5">SUM(AE20:AP20)</f>
        <v>1054303.56</v>
      </c>
      <c r="AE20" s="18">
        <v>778176.44</v>
      </c>
      <c r="AF20" s="18">
        <v>276127.12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f t="shared" ref="AQ20:AQ23" si="6">SUM(AR20:BC20)</f>
        <v>1054303.56</v>
      </c>
      <c r="AR20" s="18">
        <v>778176.44</v>
      </c>
      <c r="AS20" s="18">
        <v>276127.12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20">
        <f t="shared" ref="BD20:BD23" si="7">(AC20+AD20-AQ20)</f>
        <v>0</v>
      </c>
    </row>
    <row r="21" spans="1:56" s="5" customFormat="1" ht="65.25" customHeight="1">
      <c r="A21" s="72" t="s">
        <v>16</v>
      </c>
      <c r="B21" s="62" t="s">
        <v>47</v>
      </c>
      <c r="C21" s="41" t="s">
        <v>25</v>
      </c>
      <c r="D21" s="73">
        <v>50200000</v>
      </c>
      <c r="E21" s="16" t="s">
        <v>37</v>
      </c>
      <c r="F21" s="73">
        <v>0</v>
      </c>
      <c r="G21" s="74">
        <v>45890</v>
      </c>
      <c r="H21" s="60" t="s">
        <v>12</v>
      </c>
      <c r="I21" s="75">
        <v>11.845000000000001</v>
      </c>
      <c r="J21" s="76">
        <v>50200000</v>
      </c>
      <c r="K21" s="74"/>
      <c r="L21" s="77"/>
      <c r="M21" s="78">
        <v>45889</v>
      </c>
      <c r="N21" s="18">
        <v>50200000</v>
      </c>
      <c r="O21" s="76"/>
      <c r="P21" s="76"/>
      <c r="Q21" s="76"/>
      <c r="R21" s="76"/>
      <c r="S21" s="79"/>
      <c r="T21" s="76"/>
      <c r="U21" s="76"/>
      <c r="V21" s="76"/>
      <c r="W21" s="76"/>
      <c r="X21" s="76"/>
      <c r="Y21" s="79"/>
      <c r="Z21" s="76"/>
      <c r="AA21" s="18">
        <f t="shared" si="4"/>
        <v>0</v>
      </c>
      <c r="AB21" s="20">
        <v>0</v>
      </c>
      <c r="AC21" s="20">
        <v>0</v>
      </c>
      <c r="AD21" s="18">
        <f t="shared" si="5"/>
        <v>3779496.13</v>
      </c>
      <c r="AE21" s="18">
        <v>505018.88</v>
      </c>
      <c r="AF21" s="18">
        <v>456146.08</v>
      </c>
      <c r="AG21" s="18">
        <v>505018.88</v>
      </c>
      <c r="AH21" s="18">
        <v>488727.95</v>
      </c>
      <c r="AI21" s="18">
        <v>505018.88</v>
      </c>
      <c r="AJ21" s="18">
        <v>488727.95</v>
      </c>
      <c r="AK21" s="18">
        <v>505018.88</v>
      </c>
      <c r="AL21" s="18">
        <v>325818.63</v>
      </c>
      <c r="AM21" s="18">
        <v>0</v>
      </c>
      <c r="AN21" s="18">
        <v>0</v>
      </c>
      <c r="AO21" s="18">
        <v>0</v>
      </c>
      <c r="AP21" s="18">
        <v>0</v>
      </c>
      <c r="AQ21" s="18">
        <f t="shared" si="6"/>
        <v>3779496.13</v>
      </c>
      <c r="AR21" s="18">
        <v>505018.88</v>
      </c>
      <c r="AS21" s="18">
        <v>456146.08</v>
      </c>
      <c r="AT21" s="18">
        <v>505018.88</v>
      </c>
      <c r="AU21" s="18">
        <v>488727.95</v>
      </c>
      <c r="AV21" s="18">
        <v>505018.88</v>
      </c>
      <c r="AW21" s="18">
        <v>488727.95</v>
      </c>
      <c r="AX21" s="18">
        <v>505018.88</v>
      </c>
      <c r="AY21" s="18">
        <v>325818.63</v>
      </c>
      <c r="AZ21" s="18">
        <v>0</v>
      </c>
      <c r="BA21" s="18">
        <v>0</v>
      </c>
      <c r="BB21" s="18">
        <v>0</v>
      </c>
      <c r="BC21" s="18">
        <v>0</v>
      </c>
      <c r="BD21" s="20">
        <f t="shared" si="7"/>
        <v>0</v>
      </c>
    </row>
    <row r="22" spans="1:56" s="5" customFormat="1" ht="54" customHeight="1">
      <c r="A22" s="71" t="s">
        <v>50</v>
      </c>
      <c r="B22" s="62" t="s">
        <v>52</v>
      </c>
      <c r="C22" s="80" t="s">
        <v>51</v>
      </c>
      <c r="D22" s="73">
        <v>30000000</v>
      </c>
      <c r="E22" s="16" t="s">
        <v>37</v>
      </c>
      <c r="F22" s="73">
        <v>30000000</v>
      </c>
      <c r="G22" s="74">
        <v>46263</v>
      </c>
      <c r="H22" s="60" t="s">
        <v>12</v>
      </c>
      <c r="I22" s="75">
        <v>21.750328</v>
      </c>
      <c r="J22" s="76">
        <v>30000000</v>
      </c>
      <c r="K22" s="74"/>
      <c r="L22" s="77"/>
      <c r="M22" s="78"/>
      <c r="N22" s="18">
        <v>0</v>
      </c>
      <c r="O22" s="76"/>
      <c r="P22" s="76"/>
      <c r="Q22" s="76"/>
      <c r="R22" s="76"/>
      <c r="S22" s="79"/>
      <c r="T22" s="76"/>
      <c r="U22" s="76"/>
      <c r="V22" s="76"/>
      <c r="W22" s="76"/>
      <c r="X22" s="76"/>
      <c r="Y22" s="79"/>
      <c r="Z22" s="76"/>
      <c r="AA22" s="18">
        <f t="shared" si="4"/>
        <v>30000000</v>
      </c>
      <c r="AB22" s="20">
        <v>0</v>
      </c>
      <c r="AC22" s="20">
        <v>0</v>
      </c>
      <c r="AD22" s="18">
        <f t="shared" si="5"/>
        <v>4880416.0699999994</v>
      </c>
      <c r="AE22" s="76">
        <v>554186.43999999994</v>
      </c>
      <c r="AF22" s="18">
        <v>500555.49</v>
      </c>
      <c r="AG22" s="18">
        <v>554186.43999999994</v>
      </c>
      <c r="AH22" s="18">
        <v>536309.46</v>
      </c>
      <c r="AI22" s="18">
        <v>554186.43999999994</v>
      </c>
      <c r="AJ22" s="18">
        <v>536309.46</v>
      </c>
      <c r="AK22" s="18">
        <v>554186.43999999994</v>
      </c>
      <c r="AL22" s="18">
        <v>554186.43999999994</v>
      </c>
      <c r="AM22" s="18">
        <v>536309.46</v>
      </c>
      <c r="AN22" s="18">
        <v>0</v>
      </c>
      <c r="AO22" s="18">
        <v>0</v>
      </c>
      <c r="AP22" s="18">
        <v>0</v>
      </c>
      <c r="AQ22" s="18">
        <f t="shared" si="6"/>
        <v>4880416.0699999994</v>
      </c>
      <c r="AR22" s="76">
        <v>554186.43999999994</v>
      </c>
      <c r="AS22" s="18">
        <v>500555.49</v>
      </c>
      <c r="AT22" s="76">
        <v>554186.43999999994</v>
      </c>
      <c r="AU22" s="18">
        <v>536309.46</v>
      </c>
      <c r="AV22" s="18">
        <v>554186.43999999994</v>
      </c>
      <c r="AW22" s="18">
        <v>536309.46</v>
      </c>
      <c r="AX22" s="18">
        <v>554186.43999999994</v>
      </c>
      <c r="AY22" s="18">
        <v>554186.43999999994</v>
      </c>
      <c r="AZ22" s="18">
        <v>536309.46</v>
      </c>
      <c r="BA22" s="18">
        <v>0</v>
      </c>
      <c r="BB22" s="18">
        <v>0</v>
      </c>
      <c r="BC22" s="18">
        <v>0</v>
      </c>
      <c r="BD22" s="20">
        <f t="shared" si="7"/>
        <v>0</v>
      </c>
    </row>
    <row r="23" spans="1:56" s="5" customFormat="1" ht="59.25" customHeight="1">
      <c r="A23" s="72" t="s">
        <v>54</v>
      </c>
      <c r="B23" s="62" t="s">
        <v>55</v>
      </c>
      <c r="C23" s="41" t="s">
        <v>46</v>
      </c>
      <c r="D23" s="16">
        <v>88100000</v>
      </c>
      <c r="E23" s="16" t="s">
        <v>37</v>
      </c>
      <c r="F23" s="16">
        <v>6600000</v>
      </c>
      <c r="G23" s="74">
        <v>46427</v>
      </c>
      <c r="H23" s="60" t="s">
        <v>12</v>
      </c>
      <c r="I23" s="75">
        <v>26.75</v>
      </c>
      <c r="J23" s="76">
        <v>0</v>
      </c>
      <c r="K23" s="74">
        <v>45698</v>
      </c>
      <c r="L23" s="77">
        <v>88100000</v>
      </c>
      <c r="M23" s="78" t="s">
        <v>61</v>
      </c>
      <c r="N23" s="76">
        <f>30000000+51500000</f>
        <v>81500000</v>
      </c>
      <c r="O23" s="76"/>
      <c r="P23" s="76"/>
      <c r="Q23" s="76"/>
      <c r="R23" s="76"/>
      <c r="S23" s="79"/>
      <c r="T23" s="76"/>
      <c r="U23" s="76"/>
      <c r="V23" s="76"/>
      <c r="W23" s="76"/>
      <c r="X23" s="76"/>
      <c r="Y23" s="79"/>
      <c r="Z23" s="76"/>
      <c r="AA23" s="18">
        <f t="shared" si="4"/>
        <v>6600000</v>
      </c>
      <c r="AB23" s="20">
        <v>0</v>
      </c>
      <c r="AC23" s="20">
        <v>0</v>
      </c>
      <c r="AD23" s="18">
        <f t="shared" si="5"/>
        <v>9906807.540000001</v>
      </c>
      <c r="AE23" s="76">
        <v>0</v>
      </c>
      <c r="AF23" s="76">
        <v>1162195.8899999999</v>
      </c>
      <c r="AG23" s="76">
        <v>2001559.59</v>
      </c>
      <c r="AH23" s="18">
        <v>1936993.15</v>
      </c>
      <c r="AI23" s="18">
        <v>1913614.38</v>
      </c>
      <c r="AJ23" s="18">
        <v>1277404.1100000001</v>
      </c>
      <c r="AK23" s="18">
        <v>1319984.25</v>
      </c>
      <c r="AL23" s="18">
        <v>149946.57999999999</v>
      </c>
      <c r="AM23" s="18">
        <v>145109.59</v>
      </c>
      <c r="AN23" s="18">
        <v>0</v>
      </c>
      <c r="AO23" s="18">
        <v>0</v>
      </c>
      <c r="AP23" s="18">
        <v>0</v>
      </c>
      <c r="AQ23" s="18">
        <f t="shared" si="6"/>
        <v>9906807.540000001</v>
      </c>
      <c r="AR23" s="76">
        <v>0</v>
      </c>
      <c r="AS23" s="76">
        <v>1162195.8899999999</v>
      </c>
      <c r="AT23" s="76">
        <v>2001559.59</v>
      </c>
      <c r="AU23" s="18">
        <v>1936993.15</v>
      </c>
      <c r="AV23" s="18">
        <v>1913614.38</v>
      </c>
      <c r="AW23" s="18">
        <v>1277404.1100000001</v>
      </c>
      <c r="AX23" s="18">
        <v>1319984.25</v>
      </c>
      <c r="AY23" s="18">
        <v>149946.57999999999</v>
      </c>
      <c r="AZ23" s="18">
        <v>145109.59</v>
      </c>
      <c r="BA23" s="18">
        <v>0</v>
      </c>
      <c r="BB23" s="18">
        <v>0</v>
      </c>
      <c r="BC23" s="18">
        <v>0</v>
      </c>
      <c r="BD23" s="20">
        <f t="shared" si="7"/>
        <v>0</v>
      </c>
    </row>
    <row r="24" spans="1:56" s="5" customFormat="1" ht="55.5" customHeight="1">
      <c r="A24" s="72" t="s">
        <v>58</v>
      </c>
      <c r="B24" s="62" t="s">
        <v>59</v>
      </c>
      <c r="C24" s="80" t="s">
        <v>51</v>
      </c>
      <c r="D24" s="73">
        <v>40000000</v>
      </c>
      <c r="E24" s="16" t="s">
        <v>37</v>
      </c>
      <c r="F24" s="73">
        <v>40000000</v>
      </c>
      <c r="G24" s="74">
        <v>46168</v>
      </c>
      <c r="H24" s="60" t="s">
        <v>12</v>
      </c>
      <c r="I24" s="75">
        <v>24.225000000000001</v>
      </c>
      <c r="J24" s="76">
        <v>0</v>
      </c>
      <c r="K24" s="78">
        <v>45803</v>
      </c>
      <c r="L24" s="77">
        <v>40000000</v>
      </c>
      <c r="M24" s="78"/>
      <c r="N24" s="18">
        <v>0</v>
      </c>
      <c r="O24" s="76"/>
      <c r="P24" s="76"/>
      <c r="Q24" s="76"/>
      <c r="R24" s="76"/>
      <c r="S24" s="79"/>
      <c r="T24" s="76"/>
      <c r="U24" s="76"/>
      <c r="V24" s="76"/>
      <c r="W24" s="76"/>
      <c r="X24" s="76"/>
      <c r="Y24" s="79"/>
      <c r="Z24" s="76"/>
      <c r="AA24" s="18">
        <f t="shared" ref="AA24:AA26" si="8">J24+L24-N24</f>
        <v>40000000</v>
      </c>
      <c r="AB24" s="20">
        <v>0</v>
      </c>
      <c r="AC24" s="20">
        <v>0</v>
      </c>
      <c r="AD24" s="18">
        <f t="shared" ref="AD24:AD26" si="9">SUM(AE24:AP24)</f>
        <v>2548602.7400000002</v>
      </c>
      <c r="AE24" s="76">
        <v>0</v>
      </c>
      <c r="AF24" s="18">
        <v>0</v>
      </c>
      <c r="AG24" s="18">
        <v>0</v>
      </c>
      <c r="AH24" s="18">
        <v>0</v>
      </c>
      <c r="AI24" s="18">
        <v>106191.78</v>
      </c>
      <c r="AJ24" s="18">
        <v>796438.36</v>
      </c>
      <c r="AK24" s="18">
        <v>822986.3</v>
      </c>
      <c r="AL24" s="18">
        <v>822986.3</v>
      </c>
      <c r="AM24" s="18">
        <v>0</v>
      </c>
      <c r="AN24" s="18">
        <v>0</v>
      </c>
      <c r="AO24" s="18">
        <v>0</v>
      </c>
      <c r="AP24" s="18">
        <v>0</v>
      </c>
      <c r="AQ24" s="18">
        <f t="shared" ref="AQ24:AQ26" si="10">SUM(AR24:BC24)</f>
        <v>2548602.7400000002</v>
      </c>
      <c r="AR24" s="76">
        <v>0</v>
      </c>
      <c r="AS24" s="18">
        <v>0</v>
      </c>
      <c r="AT24" s="76">
        <v>0</v>
      </c>
      <c r="AU24" s="18">
        <v>0</v>
      </c>
      <c r="AV24" s="18">
        <v>106191.78</v>
      </c>
      <c r="AW24" s="18">
        <v>796438.36</v>
      </c>
      <c r="AX24" s="18">
        <v>822986.3</v>
      </c>
      <c r="AY24" s="18">
        <v>822986.3</v>
      </c>
      <c r="AZ24" s="18">
        <v>0</v>
      </c>
      <c r="BA24" s="18">
        <v>0</v>
      </c>
      <c r="BB24" s="18">
        <v>0</v>
      </c>
      <c r="BC24" s="18">
        <v>0</v>
      </c>
      <c r="BD24" s="20">
        <f t="shared" ref="BD24:BD26" si="11">(AC24+AD24-AQ24)</f>
        <v>0</v>
      </c>
    </row>
    <row r="25" spans="1:56" s="5" customFormat="1" ht="69.75" customHeight="1">
      <c r="A25" s="72" t="s">
        <v>60</v>
      </c>
      <c r="B25" s="62" t="s">
        <v>62</v>
      </c>
      <c r="C25" s="41" t="s">
        <v>25</v>
      </c>
      <c r="D25" s="73">
        <v>45000000</v>
      </c>
      <c r="E25" s="16" t="s">
        <v>37</v>
      </c>
      <c r="F25" s="73">
        <v>45000000</v>
      </c>
      <c r="G25" s="74">
        <v>46233</v>
      </c>
      <c r="H25" s="60" t="s">
        <v>12</v>
      </c>
      <c r="I25" s="75">
        <v>22.425000000000001</v>
      </c>
      <c r="J25" s="76">
        <v>0</v>
      </c>
      <c r="K25" s="78">
        <v>45866</v>
      </c>
      <c r="L25" s="77">
        <v>45000000</v>
      </c>
      <c r="M25" s="78"/>
      <c r="N25" s="76">
        <v>0</v>
      </c>
      <c r="O25" s="76"/>
      <c r="P25" s="76"/>
      <c r="Q25" s="76"/>
      <c r="R25" s="76"/>
      <c r="S25" s="79"/>
      <c r="T25" s="76"/>
      <c r="U25" s="76"/>
      <c r="V25" s="76"/>
      <c r="W25" s="76"/>
      <c r="X25" s="76"/>
      <c r="Y25" s="79"/>
      <c r="Z25" s="76"/>
      <c r="AA25" s="18">
        <f t="shared" si="8"/>
        <v>45000000</v>
      </c>
      <c r="AB25" s="77">
        <v>0</v>
      </c>
      <c r="AC25" s="77">
        <v>0</v>
      </c>
      <c r="AD25" s="18">
        <f t="shared" si="9"/>
        <v>912359.59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55294.52</v>
      </c>
      <c r="AL25" s="76">
        <v>857065.07</v>
      </c>
      <c r="AM25" s="76"/>
      <c r="AN25" s="76"/>
      <c r="AO25" s="76"/>
      <c r="AP25" s="76"/>
      <c r="AQ25" s="18">
        <f t="shared" si="10"/>
        <v>912359.59</v>
      </c>
      <c r="AR25" s="76"/>
      <c r="AS25" s="76"/>
      <c r="AT25" s="76"/>
      <c r="AU25" s="76"/>
      <c r="AV25" s="76"/>
      <c r="AW25" s="76"/>
      <c r="AX25" s="76">
        <v>55294.52</v>
      </c>
      <c r="AY25" s="76">
        <v>857065.07</v>
      </c>
      <c r="AZ25" s="76"/>
      <c r="BA25" s="76"/>
      <c r="BB25" s="76"/>
      <c r="BC25" s="76"/>
      <c r="BD25" s="20">
        <f t="shared" si="11"/>
        <v>0</v>
      </c>
    </row>
    <row r="26" spans="1:56" s="5" customFormat="1" ht="74.25" customHeight="1">
      <c r="A26" s="72" t="s">
        <v>63</v>
      </c>
      <c r="B26" s="62" t="s">
        <v>64</v>
      </c>
      <c r="C26" s="41" t="s">
        <v>25</v>
      </c>
      <c r="D26" s="73">
        <v>50000000</v>
      </c>
      <c r="E26" s="16" t="s">
        <v>37</v>
      </c>
      <c r="F26" s="73">
        <v>50000000</v>
      </c>
      <c r="G26" s="74">
        <v>46252</v>
      </c>
      <c r="H26" s="60" t="s">
        <v>12</v>
      </c>
      <c r="I26" s="75">
        <v>21.975000000000001</v>
      </c>
      <c r="J26" s="76">
        <v>0</v>
      </c>
      <c r="K26" s="78">
        <v>45888</v>
      </c>
      <c r="L26" s="77">
        <v>50000000</v>
      </c>
      <c r="M26" s="78"/>
      <c r="N26" s="76">
        <v>0</v>
      </c>
      <c r="O26" s="76"/>
      <c r="P26" s="76"/>
      <c r="Q26" s="76"/>
      <c r="R26" s="76"/>
      <c r="S26" s="79"/>
      <c r="T26" s="76"/>
      <c r="U26" s="76"/>
      <c r="V26" s="76"/>
      <c r="W26" s="76"/>
      <c r="X26" s="76"/>
      <c r="Y26" s="79"/>
      <c r="Z26" s="76"/>
      <c r="AA26" s="76">
        <f t="shared" si="8"/>
        <v>50000000</v>
      </c>
      <c r="AB26" s="77">
        <v>0</v>
      </c>
      <c r="AC26" s="77">
        <v>0</v>
      </c>
      <c r="AD26" s="18">
        <f t="shared" si="9"/>
        <v>361232.88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76">
        <v>0</v>
      </c>
      <c r="AK26" s="76">
        <v>0</v>
      </c>
      <c r="AL26" s="76">
        <v>361232.88</v>
      </c>
      <c r="AM26" s="76"/>
      <c r="AN26" s="76"/>
      <c r="AO26" s="76"/>
      <c r="AP26" s="76"/>
      <c r="AQ26" s="18">
        <f t="shared" si="10"/>
        <v>361232.88</v>
      </c>
      <c r="AR26" s="76"/>
      <c r="AS26" s="76"/>
      <c r="AT26" s="76"/>
      <c r="AU26" s="76"/>
      <c r="AV26" s="76"/>
      <c r="AW26" s="76"/>
      <c r="AX26" s="76"/>
      <c r="AY26" s="76">
        <v>361232.88</v>
      </c>
      <c r="AZ26" s="76"/>
      <c r="BA26" s="76"/>
      <c r="BB26" s="76"/>
      <c r="BC26" s="76"/>
      <c r="BD26" s="20">
        <f t="shared" si="11"/>
        <v>0</v>
      </c>
    </row>
    <row r="27" spans="1:56" ht="23.25" customHeight="1">
      <c r="A27" s="112" t="s">
        <v>13</v>
      </c>
      <c r="B27" s="113"/>
      <c r="C27" s="114"/>
      <c r="D27" s="65">
        <f>SUM(D20:D26)</f>
        <v>303300000</v>
      </c>
      <c r="E27" s="65"/>
      <c r="F27" s="65">
        <f>SUM(F20:F26)</f>
        <v>171600000</v>
      </c>
      <c r="G27" s="66"/>
      <c r="H27" s="67"/>
      <c r="I27" s="68"/>
      <c r="J27" s="65">
        <f>SUM(J20:J26)</f>
        <v>168300000</v>
      </c>
      <c r="K27" s="70"/>
      <c r="L27" s="65">
        <f>SUM(L20:L26)</f>
        <v>223100000</v>
      </c>
      <c r="M27" s="70"/>
      <c r="N27" s="65">
        <f>SUM(N20:N26)</f>
        <v>219800000</v>
      </c>
      <c r="O27" s="65">
        <f t="shared" ref="O27:Z27" si="12">SUM(O20:O25)</f>
        <v>0</v>
      </c>
      <c r="P27" s="65">
        <f t="shared" si="12"/>
        <v>0</v>
      </c>
      <c r="Q27" s="65">
        <f t="shared" si="12"/>
        <v>0</v>
      </c>
      <c r="R27" s="65">
        <f t="shared" si="12"/>
        <v>0</v>
      </c>
      <c r="S27" s="65">
        <f t="shared" si="12"/>
        <v>0</v>
      </c>
      <c r="T27" s="65">
        <f t="shared" si="12"/>
        <v>0</v>
      </c>
      <c r="U27" s="65">
        <f t="shared" si="12"/>
        <v>0</v>
      </c>
      <c r="V27" s="65">
        <f t="shared" si="12"/>
        <v>0</v>
      </c>
      <c r="W27" s="65">
        <f t="shared" si="12"/>
        <v>0</v>
      </c>
      <c r="X27" s="65">
        <f t="shared" si="12"/>
        <v>0</v>
      </c>
      <c r="Y27" s="65">
        <f t="shared" si="12"/>
        <v>0</v>
      </c>
      <c r="Z27" s="65">
        <f t="shared" si="12"/>
        <v>0</v>
      </c>
      <c r="AA27" s="65">
        <f>SUM(AA20:AA26)</f>
        <v>171600000</v>
      </c>
      <c r="AB27" s="69">
        <f>SUM(AB20:AB26)</f>
        <v>0</v>
      </c>
      <c r="AC27" s="69">
        <f>SUM(AC20:AC26)</f>
        <v>0</v>
      </c>
      <c r="AD27" s="65">
        <f>SUM(AD20:AD26)</f>
        <v>23443218.509999998</v>
      </c>
      <c r="AE27" s="65">
        <f t="shared" ref="AE27" si="13">SUM(AE20:AE25)</f>
        <v>1837381.7599999998</v>
      </c>
      <c r="AF27" s="65">
        <f t="shared" ref="AF27" si="14">SUM(AF20:AF25)</f>
        <v>2395024.58</v>
      </c>
      <c r="AG27" s="65">
        <f t="shared" ref="AG27" si="15">SUM(AG20:AG25)</f>
        <v>3060764.91</v>
      </c>
      <c r="AH27" s="65">
        <f t="shared" ref="AH27" si="16">SUM(AH20:AH25)</f>
        <v>2962030.5599999996</v>
      </c>
      <c r="AI27" s="65">
        <f t="shared" ref="AI27" si="17">SUM(AI20:AI25)</f>
        <v>3079011.4799999995</v>
      </c>
      <c r="AJ27" s="65">
        <f t="shared" ref="AJ27" si="18">SUM(AJ20:AJ25)</f>
        <v>3098879.88</v>
      </c>
      <c r="AK27" s="65">
        <f>SUM(AK20:AK26)</f>
        <v>3257470.39</v>
      </c>
      <c r="AL27" s="65">
        <f>SUM(AL20:AL26)</f>
        <v>3071235.9</v>
      </c>
      <c r="AM27" s="65">
        <f t="shared" ref="AM27" si="19">SUM(AM20:AM25)</f>
        <v>681419.04999999993</v>
      </c>
      <c r="AN27" s="65">
        <f t="shared" ref="AN27" si="20">SUM(AN20:AN25)</f>
        <v>0</v>
      </c>
      <c r="AO27" s="65">
        <f t="shared" ref="AO27:AP27" si="21">SUM(AO20:AO25)</f>
        <v>0</v>
      </c>
      <c r="AP27" s="65">
        <f t="shared" si="21"/>
        <v>0</v>
      </c>
      <c r="AQ27" s="65">
        <f>SUM(AQ20:AQ26)</f>
        <v>23443218.509999998</v>
      </c>
      <c r="AR27" s="65">
        <f t="shared" ref="AR27" si="22">SUM(AR20:AR25)</f>
        <v>1837381.7599999998</v>
      </c>
      <c r="AS27" s="65">
        <f t="shared" ref="AS27" si="23">SUM(AS20:AS25)</f>
        <v>2395024.58</v>
      </c>
      <c r="AT27" s="65">
        <f t="shared" ref="AT27" si="24">SUM(AT20:AT25)</f>
        <v>3060764.91</v>
      </c>
      <c r="AU27" s="65">
        <f t="shared" ref="AU27" si="25">SUM(AU20:AU25)</f>
        <v>2962030.5599999996</v>
      </c>
      <c r="AV27" s="65">
        <f t="shared" ref="AV27" si="26">SUM(AV20:AV25)</f>
        <v>3079011.4799999995</v>
      </c>
      <c r="AW27" s="65">
        <f t="shared" ref="AW27" si="27">SUM(AW20:AW25)</f>
        <v>3098879.88</v>
      </c>
      <c r="AX27" s="65">
        <f t="shared" ref="AX27" si="28">SUM(AX20:AX25)</f>
        <v>3257470.39</v>
      </c>
      <c r="AY27" s="65">
        <f>SUM(AY20:AY26)</f>
        <v>3071235.9</v>
      </c>
      <c r="AZ27" s="65">
        <f t="shared" ref="AZ27" si="29">SUM(AZ20:AZ25)</f>
        <v>681419.04999999993</v>
      </c>
      <c r="BA27" s="65">
        <f t="shared" ref="BA27" si="30">SUM(BA20:BA25)</f>
        <v>0</v>
      </c>
      <c r="BB27" s="65">
        <f t="shared" ref="BB27" si="31">SUM(BB20:BB25)</f>
        <v>0</v>
      </c>
      <c r="BC27" s="65">
        <f t="shared" ref="BC27" si="32">SUM(BC20:BC25)</f>
        <v>0</v>
      </c>
      <c r="BD27" s="69">
        <f>SUM(BD20:BD26)</f>
        <v>0</v>
      </c>
    </row>
    <row r="28" spans="1:56" ht="23.25" customHeight="1">
      <c r="A28" s="83" t="s">
        <v>23</v>
      </c>
      <c r="B28" s="84"/>
      <c r="C28" s="84"/>
      <c r="D28" s="84"/>
      <c r="E28" s="84"/>
      <c r="F28" s="84"/>
      <c r="G28" s="84"/>
      <c r="H28" s="84"/>
      <c r="I28" s="84"/>
      <c r="J28" s="42"/>
      <c r="K28" s="84"/>
      <c r="L28" s="42"/>
      <c r="M28" s="84"/>
      <c r="N28" s="43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4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5"/>
    </row>
    <row r="29" spans="1:56" ht="14.25" customHeight="1">
      <c r="A29" s="12"/>
      <c r="B29" s="12"/>
      <c r="C29" s="12"/>
      <c r="D29" s="12"/>
      <c r="E29" s="12"/>
      <c r="F29" s="12"/>
      <c r="G29" s="12"/>
      <c r="H29" s="12"/>
      <c r="I29" s="12"/>
      <c r="J29" s="44"/>
      <c r="K29" s="12"/>
      <c r="L29" s="44"/>
      <c r="M29" s="12"/>
      <c r="N29" s="46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25"/>
      <c r="AB29" s="44"/>
      <c r="AC29" s="44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</row>
    <row r="30" spans="1:56" ht="23.25" customHeight="1">
      <c r="A30" s="115" t="s">
        <v>13</v>
      </c>
      <c r="B30" s="116"/>
      <c r="C30" s="117"/>
      <c r="D30" s="22"/>
      <c r="E30" s="22"/>
      <c r="F30" s="22"/>
      <c r="G30" s="23"/>
      <c r="H30" s="23"/>
      <c r="I30" s="24"/>
      <c r="J30" s="25"/>
      <c r="K30" s="26"/>
      <c r="L30" s="25"/>
      <c r="M30" s="2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</row>
    <row r="31" spans="1:56" s="49" customFormat="1" ht="23.25" customHeight="1">
      <c r="A31" s="115" t="s">
        <v>24</v>
      </c>
      <c r="B31" s="116"/>
      <c r="C31" s="117"/>
      <c r="D31" s="22">
        <f>D18+D27</f>
        <v>339800000</v>
      </c>
      <c r="E31" s="22"/>
      <c r="F31" s="22">
        <f>F18+F27</f>
        <v>208100000</v>
      </c>
      <c r="G31" s="47"/>
      <c r="H31" s="48"/>
      <c r="I31" s="24"/>
      <c r="J31" s="22">
        <f>J18+J27</f>
        <v>168300000</v>
      </c>
      <c r="K31" s="26"/>
      <c r="L31" s="22">
        <f>L27+L18</f>
        <v>259600000</v>
      </c>
      <c r="M31" s="26"/>
      <c r="N31" s="22">
        <f t="shared" ref="N31:BD31" si="33">N18+N27</f>
        <v>219800000</v>
      </c>
      <c r="O31" s="22">
        <f t="shared" si="33"/>
        <v>0</v>
      </c>
      <c r="P31" s="22">
        <f t="shared" si="33"/>
        <v>0</v>
      </c>
      <c r="Q31" s="22">
        <f t="shared" si="33"/>
        <v>0</v>
      </c>
      <c r="R31" s="22">
        <f t="shared" si="33"/>
        <v>0</v>
      </c>
      <c r="S31" s="22">
        <f t="shared" si="33"/>
        <v>0</v>
      </c>
      <c r="T31" s="22">
        <f t="shared" si="33"/>
        <v>0</v>
      </c>
      <c r="U31" s="22">
        <f t="shared" si="33"/>
        <v>0</v>
      </c>
      <c r="V31" s="22">
        <f t="shared" si="33"/>
        <v>0</v>
      </c>
      <c r="W31" s="22">
        <f t="shared" si="33"/>
        <v>0</v>
      </c>
      <c r="X31" s="22">
        <f t="shared" si="33"/>
        <v>0</v>
      </c>
      <c r="Y31" s="22">
        <f t="shared" si="33"/>
        <v>0</v>
      </c>
      <c r="Z31" s="22">
        <f t="shared" si="33"/>
        <v>0</v>
      </c>
      <c r="AA31" s="89">
        <f t="shared" si="33"/>
        <v>208100000</v>
      </c>
      <c r="AB31" s="25">
        <f t="shared" si="33"/>
        <v>0</v>
      </c>
      <c r="AC31" s="25">
        <f t="shared" si="33"/>
        <v>0</v>
      </c>
      <c r="AD31" s="25">
        <f t="shared" si="33"/>
        <v>23782218.509999998</v>
      </c>
      <c r="AE31" s="25">
        <f t="shared" si="33"/>
        <v>1837381.7599999998</v>
      </c>
      <c r="AF31" s="25">
        <f t="shared" si="33"/>
        <v>2395024.58</v>
      </c>
      <c r="AG31" s="25">
        <f t="shared" si="33"/>
        <v>3060764.91</v>
      </c>
      <c r="AH31" s="25">
        <f t="shared" si="33"/>
        <v>2962030.5599999996</v>
      </c>
      <c r="AI31" s="25">
        <f t="shared" si="33"/>
        <v>3079011.4799999995</v>
      </c>
      <c r="AJ31" s="25">
        <f t="shared" si="33"/>
        <v>3437879.88</v>
      </c>
      <c r="AK31" s="25">
        <f t="shared" si="33"/>
        <v>3257470.39</v>
      </c>
      <c r="AL31" s="25">
        <f t="shared" si="33"/>
        <v>3071235.9</v>
      </c>
      <c r="AM31" s="25">
        <f t="shared" si="33"/>
        <v>681419.04999999993</v>
      </c>
      <c r="AN31" s="25">
        <f t="shared" si="33"/>
        <v>0</v>
      </c>
      <c r="AO31" s="25">
        <f t="shared" si="33"/>
        <v>0</v>
      </c>
      <c r="AP31" s="25">
        <f t="shared" si="33"/>
        <v>0</v>
      </c>
      <c r="AQ31" s="25">
        <f t="shared" si="33"/>
        <v>23782218.509999998</v>
      </c>
      <c r="AR31" s="25">
        <f t="shared" si="33"/>
        <v>1837381.7599999998</v>
      </c>
      <c r="AS31" s="25">
        <f t="shared" si="33"/>
        <v>2395024.58</v>
      </c>
      <c r="AT31" s="25">
        <f t="shared" si="33"/>
        <v>3060764.91</v>
      </c>
      <c r="AU31" s="25">
        <f t="shared" si="33"/>
        <v>2962030.5599999996</v>
      </c>
      <c r="AV31" s="25">
        <f t="shared" si="33"/>
        <v>3079011.4799999995</v>
      </c>
      <c r="AW31" s="25">
        <f t="shared" si="33"/>
        <v>3437879.88</v>
      </c>
      <c r="AX31" s="25">
        <f t="shared" si="33"/>
        <v>3257470.39</v>
      </c>
      <c r="AY31" s="25">
        <f t="shared" si="33"/>
        <v>3071235.9</v>
      </c>
      <c r="AZ31" s="25">
        <f t="shared" si="33"/>
        <v>681419.04999999993</v>
      </c>
      <c r="BA31" s="25">
        <f t="shared" si="33"/>
        <v>0</v>
      </c>
      <c r="BB31" s="25">
        <f t="shared" si="33"/>
        <v>0</v>
      </c>
      <c r="BC31" s="25">
        <f t="shared" si="33"/>
        <v>0</v>
      </c>
      <c r="BD31" s="25">
        <f t="shared" si="33"/>
        <v>0</v>
      </c>
    </row>
    <row r="32" spans="1:56" ht="18" customHeight="1"/>
    <row r="33" spans="1:7" s="4" customFormat="1" ht="23.25" customHeight="1">
      <c r="A33" s="61" t="s">
        <v>68</v>
      </c>
    </row>
    <row r="34" spans="1:7" ht="15.75" customHeight="1"/>
    <row r="35" spans="1:7" s="4" customFormat="1" ht="23.25" customHeight="1">
      <c r="A35" s="61" t="s">
        <v>69</v>
      </c>
    </row>
    <row r="36" spans="1:7" ht="14.25" customHeight="1"/>
    <row r="37" spans="1:7" ht="23.25" customHeight="1">
      <c r="A37" s="56" t="s">
        <v>39</v>
      </c>
      <c r="F37" s="118" t="s">
        <v>40</v>
      </c>
      <c r="G37" s="118"/>
    </row>
    <row r="38" spans="1:7" ht="10.5" customHeight="1">
      <c r="A38" s="1"/>
    </row>
    <row r="39" spans="1:7" ht="0.75" customHeight="1">
      <c r="A39" s="1"/>
    </row>
    <row r="40" spans="1:7" ht="23.25" customHeight="1">
      <c r="A40" s="3" t="s">
        <v>38</v>
      </c>
    </row>
  </sheetData>
  <mergeCells count="62">
    <mergeCell ref="A27:C27"/>
    <mergeCell ref="A30:C30"/>
    <mergeCell ref="A31:C31"/>
    <mergeCell ref="F37:G37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O9:O11"/>
    <mergeCell ref="P9:P11"/>
    <mergeCell ref="Q9:Q11"/>
    <mergeCell ref="R9:R11"/>
    <mergeCell ref="S9:S11"/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</mergeCells>
  <printOptions horizontalCentered="1"/>
  <pageMargins left="0" right="0" top="0.35433070866141736" bottom="0.15748031496062992" header="0.31496062992125984" footer="0.31496062992125984"/>
  <pageSetup paperSize="9"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2025-07-03T08:56:00Z</cp:lastPrinted>
  <dcterms:created xsi:type="dcterms:W3CDTF">2014-01-09T10:11:16Z</dcterms:created>
  <dcterms:modified xsi:type="dcterms:W3CDTF">2025-09-30T07:14:31Z</dcterms:modified>
</cp:coreProperties>
</file>