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28800" windowHeight="12000"/>
  </bookViews>
  <sheets>
    <sheet name="Лист1" sheetId="4" r:id="rId1"/>
  </sheets>
  <definedNames>
    <definedName name="_xlnm.Print_Titles" localSheetId="0">Лист1!$62:$65</definedName>
    <definedName name="_xlnm.Print_Area" localSheetId="0">Лист1!$A$1:$K$61</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37" i="4"/>
  <c r="J18" l="1"/>
  <c r="J17"/>
  <c r="J77" l="1"/>
  <c r="H15" l="1"/>
  <c r="I15"/>
  <c r="G15"/>
  <c r="J23" l="1"/>
  <c r="J25" l="1"/>
  <c r="J24"/>
  <c r="I44"/>
  <c r="I42" s="1"/>
  <c r="H44"/>
  <c r="H42" s="1"/>
  <c r="G44"/>
  <c r="G42" s="1"/>
  <c r="J20" l="1"/>
  <c r="J72" l="1"/>
  <c r="J75"/>
  <c r="J76"/>
  <c r="I53"/>
  <c r="I39" s="1"/>
  <c r="H53"/>
  <c r="G53"/>
  <c r="G39" s="1"/>
  <c r="J54"/>
  <c r="I52" l="1"/>
  <c r="G52"/>
  <c r="H52"/>
  <c r="H39"/>
  <c r="J67"/>
  <c r="J68"/>
  <c r="G49"/>
  <c r="G34"/>
  <c r="I43" l="1"/>
  <c r="H43"/>
  <c r="G43"/>
  <c r="I49"/>
  <c r="H49"/>
  <c r="J51"/>
  <c r="J50"/>
  <c r="J78" l="1"/>
  <c r="J74"/>
  <c r="J73"/>
  <c r="J71"/>
  <c r="J61"/>
  <c r="J60"/>
  <c r="J59"/>
  <c r="I58"/>
  <c r="I57" s="1"/>
  <c r="H58"/>
  <c r="G58"/>
  <c r="G57" s="1"/>
  <c r="H57"/>
  <c r="J56"/>
  <c r="J55"/>
  <c r="J53"/>
  <c r="J49"/>
  <c r="J48"/>
  <c r="J43"/>
  <c r="J42"/>
  <c r="I41"/>
  <c r="L38" s="1"/>
  <c r="H41"/>
  <c r="G41"/>
  <c r="I40"/>
  <c r="G40"/>
  <c r="J37"/>
  <c r="J36"/>
  <c r="J35"/>
  <c r="I34"/>
  <c r="I33" s="1"/>
  <c r="H34"/>
  <c r="G33"/>
  <c r="J32"/>
  <c r="J31"/>
  <c r="J30"/>
  <c r="I29"/>
  <c r="H29"/>
  <c r="G29"/>
  <c r="J27"/>
  <c r="J26"/>
  <c r="J22"/>
  <c r="J21"/>
  <c r="I19"/>
  <c r="H19"/>
  <c r="G19"/>
  <c r="G38" l="1"/>
  <c r="J44"/>
  <c r="J41"/>
  <c r="J34"/>
  <c r="G14"/>
  <c r="J29"/>
  <c r="H33"/>
  <c r="H14" s="1"/>
  <c r="I38"/>
  <c r="J52"/>
  <c r="J19"/>
  <c r="J15"/>
  <c r="I14"/>
  <c r="J39"/>
  <c r="J57"/>
  <c r="J58"/>
  <c r="H40"/>
  <c r="G13" l="1"/>
  <c r="J14"/>
  <c r="J33"/>
  <c r="I13"/>
  <c r="J40"/>
  <c r="H38"/>
  <c r="J38" l="1"/>
  <c r="H13"/>
  <c r="J13" s="1"/>
</calcChain>
</file>

<file path=xl/sharedStrings.xml><?xml version="1.0" encoding="utf-8"?>
<sst xmlns="http://schemas.openxmlformats.org/spreadsheetml/2006/main" count="227" uniqueCount="184">
  <si>
    <t>Отчет о реализации мероприятий по оздоровлению муниципальных финансов</t>
  </si>
  <si>
    <r>
      <t xml:space="preserve">Периодичность отчета: </t>
    </r>
    <r>
      <rPr>
        <i/>
        <u/>
        <sz val="14"/>
        <rFont val="Times New Roman"/>
        <family val="1"/>
        <charset val="204"/>
      </rPr>
      <t>ежемесячная</t>
    </r>
  </si>
  <si>
    <r>
      <t xml:space="preserve">Единицы измерения: </t>
    </r>
    <r>
      <rPr>
        <i/>
        <u/>
        <sz val="14"/>
        <rFont val="Times New Roman"/>
        <family val="1"/>
        <charset val="204"/>
      </rPr>
      <t>тыс. рублей</t>
    </r>
  </si>
  <si>
    <t>№ п/п</t>
  </si>
  <si>
    <t>№ пункта Типового плана</t>
  </si>
  <si>
    <t>№ пункта Программы</t>
  </si>
  <si>
    <t>Мероприятие</t>
  </si>
  <si>
    <t>Информация о реализации мероприятия</t>
  </si>
  <si>
    <t>Бюджетный эффект</t>
  </si>
  <si>
    <t>Утверждено</t>
  </si>
  <si>
    <t>Исполнено на отчетную дату</t>
  </si>
  <si>
    <t>Наименование мероприятия в Типовом плане</t>
  </si>
  <si>
    <r>
      <t xml:space="preserve">Наименование мероприятия в Программе </t>
    </r>
    <r>
      <rPr>
        <u/>
        <sz val="11"/>
        <rFont val="Times New Roman"/>
        <family val="1"/>
        <charset val="204"/>
      </rPr>
      <t>(указать, если отличается)</t>
    </r>
  </si>
  <si>
    <t>ВСЕГО</t>
  </si>
  <si>
    <t>в т.ч.:</t>
  </si>
  <si>
    <t>тыс. рублей</t>
  </si>
  <si>
    <t>%</t>
  </si>
  <si>
    <t>Мероприятия, предусматривающие достижение бюджетного эффекта</t>
  </si>
  <si>
    <t>ВСЕГО по Программе</t>
  </si>
  <si>
    <t>I.</t>
  </si>
  <si>
    <t>1.</t>
  </si>
  <si>
    <t>1.1.</t>
  </si>
  <si>
    <t>2.</t>
  </si>
  <si>
    <t>3.1.</t>
  </si>
  <si>
    <t>3.2.</t>
  </si>
  <si>
    <t>4.2.</t>
  </si>
  <si>
    <t>Повышение эффективности претензионно-исковой работы по взысканию задолженности по арендной плате за земельные участки и имущество, находящееся в муниципальной собственности</t>
  </si>
  <si>
    <t>II.</t>
  </si>
  <si>
    <t>в т.ч. за счет средств местного бюджета</t>
  </si>
  <si>
    <t>в т.ч. за счет средств субвенций</t>
  </si>
  <si>
    <t>1.4.</t>
  </si>
  <si>
    <t>1.3.</t>
  </si>
  <si>
    <t>2.5.</t>
  </si>
  <si>
    <t>2.2.</t>
  </si>
  <si>
    <t>2.3.</t>
  </si>
  <si>
    <t>Мероприятия, для которых установлены иные показатели результативности</t>
  </si>
  <si>
    <t>единиц</t>
  </si>
  <si>
    <t>III.</t>
  </si>
  <si>
    <t>3.2.1.</t>
  </si>
  <si>
    <t>1.5.</t>
  </si>
  <si>
    <r>
      <t xml:space="preserve">Срок представления: </t>
    </r>
    <r>
      <rPr>
        <i/>
        <u/>
        <sz val="14"/>
        <rFont val="Times New Roman"/>
        <family val="1"/>
        <charset val="204"/>
      </rPr>
      <t>10 число (годовая - 15 число) месяца, следующего за отчетным</t>
    </r>
  </si>
  <si>
    <t>Мероприятия, направленные на достижение бюджетного эффекта от деятельности по увеличению доходов</t>
  </si>
  <si>
    <t>1.1.2.</t>
  </si>
  <si>
    <t xml:space="preserve">Взаимодействие с крупнейшими налогоплательщиками Беломорского муниципального района        </t>
  </si>
  <si>
    <t>1.1.3.</t>
  </si>
  <si>
    <t xml:space="preserve">Совершенствование мер муниципальной поддержки </t>
  </si>
  <si>
    <t>Мероприятия в сфере повышения эффективности администрирования доходов бюджета</t>
  </si>
  <si>
    <t>1.3.2.</t>
  </si>
  <si>
    <t>Эффективное использование муниципального имущества</t>
  </si>
  <si>
    <t>1.3.3.</t>
  </si>
  <si>
    <t xml:space="preserve">Повышение роли имущественных налогов                 </t>
  </si>
  <si>
    <t>1.3.4.</t>
  </si>
  <si>
    <t xml:space="preserve">Мероприятия в сфере теневой и неформальной занятости </t>
  </si>
  <si>
    <t>1.4.1.</t>
  </si>
  <si>
    <t>Снижение неформальной занятости</t>
  </si>
  <si>
    <t>1.4.2.</t>
  </si>
  <si>
    <t>Мероприятия по сокращению (предупреждению образования) просроченной дебиторской и просроченной кредиторской задолженности</t>
  </si>
  <si>
    <t>1.5.2.</t>
  </si>
  <si>
    <t>Меры по оптимизации расходов бюджета</t>
  </si>
  <si>
    <t>Повышение эффективности деятельности бюджетной сети</t>
  </si>
  <si>
    <t>2.2.3.</t>
  </si>
  <si>
    <t>2.2.4.</t>
  </si>
  <si>
    <t>Повышение эффективности расходов  (МБ)</t>
  </si>
  <si>
    <t>2.3.3.</t>
  </si>
  <si>
    <t>2.3.5.</t>
  </si>
  <si>
    <t>Меры по сокращению муниципального долга (МБ)</t>
  </si>
  <si>
    <t>- по досрочному погашению кредитных ресурсов с высокими процентными ставками</t>
  </si>
  <si>
    <t>- по досрочному погашению бюджетных кредитов</t>
  </si>
  <si>
    <t>Перерасчет сумм уплаты процентов по результатам рефинансирования кредитов с высокими процентными ставками</t>
  </si>
  <si>
    <t>Перерасчет процентов</t>
  </si>
  <si>
    <t>Перерасчет сумм уплаты процентов по результатам уплаты ежемесяных платежей ранее срока, установленного графиком платежей</t>
  </si>
  <si>
    <t>5.4.</t>
  </si>
  <si>
    <t>5.5.</t>
  </si>
  <si>
    <t>5.1.</t>
  </si>
  <si>
    <t>3.7.</t>
  </si>
  <si>
    <t>6.</t>
  </si>
  <si>
    <t>4.7.</t>
  </si>
  <si>
    <t>2.17.</t>
  </si>
  <si>
    <t>4.4.</t>
  </si>
  <si>
    <t>Мониторинг выполнения главными администраторами доходов бюджета муниципального образования утвержденных прогнозных показателей по администрируемым ими доходам</t>
  </si>
  <si>
    <t xml:space="preserve">Проведение работы по развитию предпринимательства (в том числе в сферах туризма, сельского хозяйства) за счет предоставляемых мер поддержки </t>
  </si>
  <si>
    <t>Организация работы Комиссии по мобилизации налоговых и неналоговых доходов</t>
  </si>
  <si>
    <t>Обеспечение роста поступлений от реализации программы приватизации</t>
  </si>
  <si>
    <t xml:space="preserve">Повышение роли имущественных налогов </t>
  </si>
  <si>
    <t xml:space="preserve">Переход на определение налоговой базы по налогу на имущество физических лиц исходя из кадастровой стоимости объектов налогообложения                 </t>
  </si>
  <si>
    <t>Организация взаимодействия с гражданами и юридическими лицами в целях обеспечения увеличения доходов от самообложения граждан и безвозмездных поступлений от физических и юридических лиц (в том числе в рамках реализации программы поддержки местных инициатив)</t>
  </si>
  <si>
    <t xml:space="preserve">  Легализация предпринимательской деятельности</t>
  </si>
  <si>
    <t>Организация межведомственного взаимодействия с  органами исполнительной власти, отраслевыми министерствами и ведомствами, ГУ-Отделение Пенсионного фонда, налоговыми и правоохранительными органами, Управлением труда и занятости Республики Карелия по вопросу мониторинга организаций:
1) осуществляющих выплату заработной платы ниже размера, установленного Соглашением о минимальной заработной плате в Республике Карелия;
2) имеющих признаки неформальной занятости и (или) осуществляющих выплату неофициальной заработной платы;
3) имеющих значительные суммы налогового разрыва по страховым взносам и НДФЛ, имеющих задолженность по НДФЛ и страховым взносам, а также выплачивающих заработную плату ниже уровня среднеотраслевой заработной платы.</t>
  </si>
  <si>
    <r>
      <t xml:space="preserve">Увеличение объема расходов муниципальных бюджетных и автономных учреждений за счет мобилизации доходов от предпринимательской и иной приносящей доход деятельности </t>
    </r>
    <r>
      <rPr>
        <b/>
        <sz val="11"/>
        <color theme="1"/>
        <rFont val="Times New Roman"/>
        <family val="1"/>
        <charset val="204"/>
      </rPr>
      <t>(МБ)</t>
    </r>
  </si>
  <si>
    <t>Увеличение объема расходов учреждений, осуществляемых за счет доходов от внебюджетной деятельности (доходы от оказания платных услуг, использования имущества учреждений, проектной деятельности)</t>
  </si>
  <si>
    <t>Оптимизация режима функционирования дошкольных образовательных организаций</t>
  </si>
  <si>
    <t>Принятие мер технического характера по снижению объемов потребления коммунальных ресурсов учреждениями</t>
  </si>
  <si>
    <t>Совершенствование системы закупок для муниципальных нужд (увеличение доли закупок, осуществляемых конкурентными способами)</t>
  </si>
  <si>
    <t>проведения работы по снижению процентных ставок по действующим кредитным договорам, по рефинансированию кредитных ресурсов с высокими процентными ставками:                                                             - по рефинансированию с высокими процентными ставками</t>
  </si>
  <si>
    <t>Использование результатов мониторинга процентных ставок по кредитам кредитных организаций при:
- обосновании цены муниципальных контрактов при проведении аукционов по привлечению кредитов кредитных организаций;
- работе с кредитными организациями по снижению процентных ставок по действующим кредитам</t>
  </si>
  <si>
    <t>Проведение работы по развитию предпринимательства</t>
  </si>
  <si>
    <t>% к уровню предыдущего года</t>
  </si>
  <si>
    <t>3.5.</t>
  </si>
  <si>
    <t>Проведение оценки эффективности налоговых льгот (пониженных ставок) по налогу на имущество физических лиц и земельному налогу и отмена неэффективных льгот</t>
  </si>
  <si>
    <t>1.2.1.</t>
  </si>
  <si>
    <t>да/нет</t>
  </si>
  <si>
    <t>да</t>
  </si>
  <si>
    <t xml:space="preserve">Вовлечение в налоговый оборот земельных участков:
- выявление отсутствующих и (или) недостоверных сведений о земельных участках (кадастровая стоимость, площадь, категория земель и (или) вид разрешенного использования, группа видов разрешенного использования), для дальнейшего определения (уточнения) и вовлечения в налоговый оборот;
- реализация мероприятий в рамках муниципального земельного контроля по выявлению не используемых по целевому назначению земельных участков, на которые зарегистрированы права, но отсутствуют данные по кадастровой оценке, невостребованных земельных участков (долей, паев) из земель сельскохозяйственного назначения и принятие мер по оформлению их в муниципальную собственность. </t>
  </si>
  <si>
    <t>1.3.5.</t>
  </si>
  <si>
    <t>% к сумме поступлений предыдущего года</t>
  </si>
  <si>
    <t>1.5.3.</t>
  </si>
  <si>
    <t xml:space="preserve">тыс. руб. </t>
  </si>
  <si>
    <t>3.3.</t>
  </si>
  <si>
    <t>Прирост НДФЛ от крупных налогоплательщиков</t>
  </si>
  <si>
    <t>Пояснение</t>
  </si>
  <si>
    <t>Оптимизация расходов бюджета Беломорского муниципального района в результате осуществления мероприятий по энергосбережению. Снижение затрат муниципальных учреждений в результате внедрения энергосберегающих, энергоэффективных мероприятий в сопоставимых условиях</t>
  </si>
  <si>
    <t>Бюджетный эффект от экономии энергоресурсов по отношению к предыдущему периоду фактически отсутствует поскольку ежегодно меняется температурный режим в зимнее время, период отопительного сезона, а также ежегодно происходит рост тарифов на энергоносители.</t>
  </si>
  <si>
    <t>В 2022 году налоговыми органами с участием администрации рейды по легализации теневой занятости не проводились</t>
  </si>
  <si>
    <t xml:space="preserve">Рост налоговых и неналоговых доходов. Бюджетный эффект определяется по итогам года </t>
  </si>
  <si>
    <t>Осуществление мероприятий по актуализации организации нестационарной торговли, начислению, контролю поступления платы за выдачу решений на размещение нестационарных торговых объектов. Поступление средств от выдачи разрешений на размещение нестационарных торговых объектов</t>
  </si>
  <si>
    <t>Взаимодействие с налогоплательщиками, допустившими несвоевременную уплату обязательных платежей в бюджет Беломорского муниципального района, взаимодействие с организациями по вопросу сокращения задолженности, в том числе</t>
  </si>
  <si>
    <t>- по налоговым доходам</t>
  </si>
  <si>
    <t>- по неналоговым доходам</t>
  </si>
  <si>
    <t>Осуществление организации закупок товаров, работ и услуг с применением конкурентных процедур. Определение эффекта от проведения закупок товаров, работ, услуг как разница между начальной (максимальной) ценой контракта и ценой, по которой был заключен контракт.</t>
  </si>
  <si>
    <t>Отношение объема муниципального долга к объему налоговых и неналоговых доходов. Бюджетный эффект определяется по итогам года</t>
  </si>
  <si>
    <t>Динамика поступлений имущественных налогов. Бюджетный эффект определяется по итогам года</t>
  </si>
  <si>
    <t>Снижение (отсутствие) просроченной дебиторской задолженности по сравнению с уровнем предыдущего года. Бюджетный эффект определяется по итогам года</t>
  </si>
  <si>
    <t>Увеличение расходов за счет мобилизации доходов муниципальных бюджетных и автономных учреждений от приносящей доход деятельности к предыдущему периоду. Определяется по итогам квартала по отношению к периоду прошлого года (Форма 0503737 2).</t>
  </si>
  <si>
    <t>Целевой показатель результативности</t>
  </si>
  <si>
    <t>Значение</t>
  </si>
  <si>
    <t>Наименование</t>
  </si>
  <si>
    <t>Получение доходов от безвозмездных поступлений от физических и юридических лиц (в том числе в рамках реализации программы поддержки местных инициатив и ТОС) в результате взаимодействия с гражданами и юридическими лицами</t>
  </si>
  <si>
    <t>Организация взаимодействия с гражданами и юридическими лицами в целях обеспечения увеличения доходов от самообложения граждан и безвозмездных поступлений от физических и юридических лиц (в том числе в рамках реализации программы поддержки местных инициатив и ТОС)</t>
  </si>
  <si>
    <r>
      <t>Изменение режима функционирования дошкольных образовательных организаций в периоды снижения посещаемости детей.</t>
    </r>
    <r>
      <rPr>
        <b/>
        <sz val="11"/>
        <color theme="1"/>
        <rFont val="Times New Roman"/>
        <family val="1"/>
        <charset val="204"/>
      </rPr>
      <t xml:space="preserve"> </t>
    </r>
    <r>
      <rPr>
        <sz val="11"/>
        <color theme="1"/>
        <rFont val="Times New Roman"/>
        <family val="1"/>
        <charset val="204"/>
      </rPr>
      <t>Принятие и реализация распоряжения и приказов о сокращении количества дней функционирования дошкольных групп в летний период путем организации работы дошкольных групп на базе одного учреждения.</t>
    </r>
  </si>
  <si>
    <t xml:space="preserve">Беломорского муниципального округа Республики Карелия </t>
  </si>
  <si>
    <t>2024 год</t>
  </si>
  <si>
    <t xml:space="preserve">Реализация инициативных проектов ППМИ: </t>
  </si>
  <si>
    <t>2.2.2.</t>
  </si>
  <si>
    <t>Повышение эффективности расходов на оплату труда работников муниципальных учреждений</t>
  </si>
  <si>
    <t>муниципальных образовательных учреждений</t>
  </si>
  <si>
    <t>прочие муниципальные учреждения</t>
  </si>
  <si>
    <t>План на  2024 год</t>
  </si>
  <si>
    <t>Факт              2024 года</t>
  </si>
  <si>
    <t>Проведение индивидуальной работы с крупнейшими налогоплательщиками на основании массива информации УФК по РК о поступивших от юридических лиц платежах  в целях увеличения и (или) недопущения снижения поступления налоговых доходов в бюджет Беломорского муниципального округа РК</t>
  </si>
  <si>
    <t>Динамика поступления налоговых доходов в бюджет Беломорского муниципального округа РК от крупнейших налогоплательщиков Беломорского муниципального округа РК. Бюджетный эффект определяется по итогам годам</t>
  </si>
  <si>
    <t>Предоставление налоговых льгот пониженных ставок налога на территории Беломорского муниципального округа РК</t>
  </si>
  <si>
    <t>Проведение оценки налоговых расходов Беломорского муниципального округа РК до 01 июня и утверждение (актуализация) плана по отмене неэффективных налоговых расходов, в случае если по результатам оценки эффективности налоговых расходов муниципального района выявлены неэффективные налоговые расходы</t>
  </si>
  <si>
    <t xml:space="preserve">Реализация муниципального имущества в рамках Программы (прогнозного плана) приватизации муниципального имущества Беломорского муниципального округа РК на очередной финансовый год и на плановый период </t>
  </si>
  <si>
    <t>кол-во реализованных объектов</t>
  </si>
  <si>
    <t>% к уровню фактического поступления за 2023 год</t>
  </si>
  <si>
    <t>Обеспечение темпа роста налоговых и неналоговых доходов бюджета Беломорского муниципального округа РК</t>
  </si>
  <si>
    <t>Мероприятия, направленные на сокращение просроченной дебиторской задолженности бюджета Беломорского муниципального округа РК</t>
  </si>
  <si>
    <t>Взаимодействие с налогоплательщиками, допустившими несвоевременную уплату обязательных платежей в бюджет Беломорского муниципального округа РК, взаимодействие с организациями  по вопросу сокращения задолженности</t>
  </si>
  <si>
    <t>Количество заседаний Комиссии по мобилизации налоговых и неналоговых доходов в бюджет Беломорского муниципального округа РК</t>
  </si>
  <si>
    <t>Мероприятия, направленные на предупреждение образования просроченной дебиторской и просроченной кредиторской задолженности бюджета Беломорского муниципального округа РК</t>
  </si>
  <si>
    <t>Отсутствие просроченной кредиторской задолженности по муниципальным казенным, бюджетным и автономным учреждениям, органам местного самоуправления Беломорского муниципального округа РК. Бюджетный эффект определяется по итогам года</t>
  </si>
  <si>
    <t>Обеспечение сбалансированности бюджета Беломорского муниципального округа РК</t>
  </si>
  <si>
    <t>Повышение собираемости неналоговых платежей в бюджет Беломорского муниципального округа РК</t>
  </si>
  <si>
    <t>принятие нормативно-правового акта об увеличении с 01 января 2024 года стоимости размещения нестационарного торгового объекта</t>
  </si>
  <si>
    <t>принятие нормативно-правового акта об увеличении с 01 января 2024 года базовой ставки за установку и эксплуатацию рекламных конструкций</t>
  </si>
  <si>
    <t>2.11.</t>
  </si>
  <si>
    <t>по соглашению - 101,6%</t>
  </si>
  <si>
    <t>Ежемесячное размещение и обновление на сайте администрации Беломорского муниципального округа информации о юридических лицах, имеющих задолженность по арендной плате за земельные участки и муниципальное имущество в бюджет Беломорского муниципального округа РК свыше 35,0 тыс. рублей.</t>
  </si>
  <si>
    <t>Снижение затрат на обслуживание муниципального долга Беломорского муниципального округа РК:</t>
  </si>
  <si>
    <t>Увеличение поступлений в бюджет Беломорского муниципального округа РК в связи с переходом на налогообложение имущества физических лиц исходя из кадастровой стоимости объектов недвижимости с 01.01.2017 года. Бюджетный эффект определяется по итогам года по отношению к фактическому поступлению за 2023 год.</t>
  </si>
  <si>
    <t>Объем налоговых поступлений, зачисляемых в бюджет Беломорского муниципального округа РК от субъектов СМП, в т.ч. получивших поддержку в 2021-2022 г.г.</t>
  </si>
  <si>
    <t>Срок реализации июль-август</t>
  </si>
  <si>
    <t>Исп. Левченко Е.В. тел. 8(81437) 5-24-52</t>
  </si>
  <si>
    <t>увеличение объема поступления налога на имущество путем введения в эксплуатацию новых жилых домов в 2023 году</t>
  </si>
  <si>
    <t>анализ штатных расписаний муниципальных учреждений Беломорского муниципального округа РК, уменьшение расходов на оплату труда путем сокращения ставок, внутреннего совмещения, в том числе:</t>
  </si>
  <si>
    <t>Реализация инициативных проектов ППМИ,ТОС</t>
  </si>
  <si>
    <t>увеличение поступлений от уплаты арендных платежей за муниципальное имущество в 2024 году</t>
  </si>
  <si>
    <t>Повышение эффективности администрирования налога на доходы физических лиц.</t>
  </si>
  <si>
    <t>Обеспечение роста поступлений от уплаты налогов, арендных платежей</t>
  </si>
  <si>
    <t>И.о. начальника финансово-экономического управления администрации  ___________________ Л.Ф.Отченаш</t>
  </si>
  <si>
    <t>Увеличение налоговой базы в результате реализации инвестпроектов, в том числе включенных в Инвестиционный паспорт Беломорского муниципального района</t>
  </si>
  <si>
    <t>1.1.1.</t>
  </si>
  <si>
    <t>муниципальных учреждений дополнительного образования</t>
  </si>
  <si>
    <t xml:space="preserve">В результате конкурсных процедур достигнуто снижение стоимости закупок: по учреждениям образования - 1 контр., по администрации БМО - 9 контр. </t>
  </si>
  <si>
    <t>Поступление НДФЛ в январе-ноябре 2024 года (ООО "Энергостроймонтаж" - реконструкция ж/д станции; АО "Акватик" - ремонт шлюзов, ООО "ПЗМК" - строительство)</t>
  </si>
  <si>
    <t>по состоянию на 1 января 2025 года</t>
  </si>
  <si>
    <t>13 января 2025 года</t>
  </si>
  <si>
    <t>Арендная плата за землю: предъявлено 55 претензий на сумму 811,0 т. р.(в т.ч. пени - 97,3 т.р.). Удовлетворено 28 претензий на сумму 173,4 тыс.руб.(в т.ч. пени - 13,0 т.р.). Предъявлено 15 исков на сумму 618,8 тыс.руб., в т.ч. пени 123,7 тыс.руб.Поступило по 20 исковым заявлениям (за 2023-2024 г.г.) 149,0 тыс. руб.(в т.ч.пени - 10,1 т.р.)                                                                              Арендная плата за муниципальное имущество: предъявлено 83 претензий на сумму 1750,8 т. р. .  Удовлетворено в добровольном порядке 42 претензии на сумму 710,8 т. р. (в том числе по претензиям за прошлые периоды на сумму 108,1 т.р.), Направлено 32 исковых заявлений на сумму 514,8 т.р. Получено по решениям суда через ФССП - 222,3 т.р.( в том числе по решениям суда прошлых лет 93,3 т.р.).</t>
  </si>
  <si>
    <t>Динамика налоговых поступлений от субъектов СМП, в т.ч. получивших муниципальную поддержку, в бюджет Беломорского муниципального округа РК. Бюджетный эффект определяется по итогам годам</t>
  </si>
  <si>
    <r>
      <t>Осуществление мероприятий по организации деятельности ярмарок на территории Беломорского муниципального района в рамках постановления Правительства Республики Карелия от 30.12.2010 № 324-П "Об организации деятельности ярмарок и продажи товаров (выпонения работ, оказания услуг) на них на территории Республики Карелия". Поступление средств от проведение ярмарок</t>
    </r>
    <r>
      <rPr>
        <b/>
        <sz val="10"/>
        <color theme="1"/>
        <rFont val="Times New Roman"/>
        <family val="1"/>
        <charset val="204"/>
      </rPr>
      <t xml:space="preserve"> (проведены 8 ярмарок)</t>
    </r>
  </si>
  <si>
    <t>Электронный аукцион объявлен 28.12.2024 г. (продажа помещения гаража по ул.Октябрьская)</t>
  </si>
  <si>
    <t>расторгнуты договоры с ООО "НСТ", ООО "Водоканал" (задолженность по аренде не погашена)</t>
  </si>
  <si>
    <t>субсидия на поддержку местных иннициатив граждан бюджету Беломорского муниципального округа РК из Бюджета Республики Карелия не распределена</t>
  </si>
  <si>
    <t>И.о.главы Беломорского муниципального округа ______________________ Е.Г.Котинова</t>
  </si>
</sst>
</file>

<file path=xl/styles.xml><?xml version="1.0" encoding="utf-8"?>
<styleSheet xmlns="http://schemas.openxmlformats.org/spreadsheetml/2006/main">
  <numFmts count="2">
    <numFmt numFmtId="164" formatCode="#,##0.0"/>
    <numFmt numFmtId="165" formatCode="0.0"/>
  </numFmts>
  <fonts count="28">
    <font>
      <sz val="11"/>
      <color theme="1"/>
      <name val="Calibri"/>
      <family val="2"/>
      <charset val="204"/>
      <scheme val="minor"/>
    </font>
    <font>
      <sz val="11"/>
      <color theme="1"/>
      <name val="Calibri"/>
      <family val="2"/>
      <charset val="204"/>
      <scheme val="minor"/>
    </font>
    <font>
      <b/>
      <sz val="16"/>
      <name val="Times New Roman"/>
      <family val="1"/>
      <charset val="204"/>
    </font>
    <font>
      <sz val="14"/>
      <name val="Times New Roman"/>
      <family val="1"/>
      <charset val="204"/>
    </font>
    <font>
      <i/>
      <sz val="14"/>
      <name val="Times New Roman"/>
      <family val="1"/>
      <charset val="204"/>
    </font>
    <font>
      <i/>
      <u/>
      <sz val="14"/>
      <name val="Times New Roman"/>
      <family val="1"/>
      <charset val="204"/>
    </font>
    <font>
      <b/>
      <sz val="14"/>
      <name val="Times New Roman"/>
      <family val="1"/>
      <charset val="204"/>
    </font>
    <font>
      <b/>
      <sz val="11"/>
      <name val="Times New Roman"/>
      <family val="1"/>
      <charset val="204"/>
    </font>
    <font>
      <b/>
      <sz val="12"/>
      <name val="Times New Roman"/>
      <family val="1"/>
      <charset val="204"/>
    </font>
    <font>
      <sz val="11"/>
      <name val="Times New Roman"/>
      <family val="1"/>
      <charset val="204"/>
    </font>
    <font>
      <u/>
      <sz val="11"/>
      <name val="Times New Roman"/>
      <family val="1"/>
      <charset val="204"/>
    </font>
    <font>
      <sz val="12"/>
      <name val="Times New Roman"/>
      <family val="1"/>
      <charset val="204"/>
    </font>
    <font>
      <sz val="16"/>
      <name val="Times New Roman"/>
      <family val="1"/>
      <charset val="204"/>
    </font>
    <font>
      <sz val="12"/>
      <color theme="1"/>
      <name val="Times New Roman"/>
      <family val="1"/>
      <charset val="204"/>
    </font>
    <font>
      <sz val="14"/>
      <color theme="1"/>
      <name val="Times New Roman"/>
      <family val="1"/>
      <charset val="204"/>
    </font>
    <font>
      <sz val="12"/>
      <name val="Calibri"/>
      <family val="2"/>
      <scheme val="minor"/>
    </font>
    <font>
      <sz val="16"/>
      <name val="Calibri"/>
      <family val="2"/>
      <scheme val="minor"/>
    </font>
    <font>
      <sz val="10"/>
      <name val="Times New Roman"/>
      <family val="1"/>
      <charset val="204"/>
    </font>
    <font>
      <sz val="13"/>
      <color theme="1"/>
      <name val="Times New Roman"/>
      <family val="1"/>
      <charset val="204"/>
    </font>
    <font>
      <sz val="11"/>
      <color theme="1"/>
      <name val="Times New Roman"/>
      <family val="1"/>
      <charset val="204"/>
    </font>
    <font>
      <i/>
      <sz val="12"/>
      <name val="Times New Roman"/>
      <family val="1"/>
      <charset val="204"/>
    </font>
    <font>
      <b/>
      <sz val="11"/>
      <color theme="1"/>
      <name val="Times New Roman"/>
      <family val="1"/>
      <charset val="204"/>
    </font>
    <font>
      <sz val="10"/>
      <color theme="1"/>
      <name val="Times New Roman"/>
      <family val="1"/>
      <charset val="204"/>
    </font>
    <font>
      <sz val="10"/>
      <color theme="1"/>
      <name val="Calibri"/>
      <family val="2"/>
      <charset val="204"/>
      <scheme val="minor"/>
    </font>
    <font>
      <sz val="14"/>
      <color rgb="FFFF0000"/>
      <name val="Times New Roman"/>
      <family val="1"/>
      <charset val="204"/>
    </font>
    <font>
      <b/>
      <sz val="10"/>
      <color theme="1"/>
      <name val="Times New Roman"/>
      <family val="1"/>
      <charset val="204"/>
    </font>
    <font>
      <sz val="9"/>
      <color theme="1"/>
      <name val="Times New Roman"/>
      <family val="1"/>
      <charset val="204"/>
    </font>
    <font>
      <sz val="9"/>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00B0F0"/>
        <bgColor indexed="64"/>
      </patternFill>
    </fill>
  </fills>
  <borders count="26">
    <border>
      <left/>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diagonal/>
    </border>
    <border>
      <left/>
      <right/>
      <top style="thin">
        <color auto="1"/>
      </top>
      <bottom/>
      <diagonal/>
    </border>
    <border>
      <left/>
      <right style="thin">
        <color indexed="64"/>
      </right>
      <top style="medium">
        <color indexed="64"/>
      </top>
      <bottom style="medium">
        <color indexed="64"/>
      </bottom>
      <diagonal/>
    </border>
    <border>
      <left/>
      <right style="thin">
        <color auto="1"/>
      </right>
      <top style="thin">
        <color auto="1"/>
      </top>
      <bottom/>
      <diagonal/>
    </border>
    <border>
      <left style="thin">
        <color auto="1"/>
      </left>
      <right style="thin">
        <color auto="1"/>
      </right>
      <top style="thin">
        <color auto="1"/>
      </top>
      <bottom style="medium">
        <color indexed="64"/>
      </bottom>
      <diagonal/>
    </border>
  </borders>
  <cellStyleXfs count="2">
    <xf numFmtId="0" fontId="0" fillId="0" borderId="0"/>
    <xf numFmtId="0" fontId="1" fillId="0" borderId="0"/>
  </cellStyleXfs>
  <cellXfs count="249">
    <xf numFmtId="0" fontId="0" fillId="0" borderId="0" xfId="0"/>
    <xf numFmtId="0" fontId="3" fillId="2" borderId="0" xfId="0" applyFont="1" applyFill="1" applyAlignment="1">
      <alignment horizontal="center" vertical="center" wrapText="1"/>
    </xf>
    <xf numFmtId="0" fontId="6" fillId="2" borderId="0" xfId="0" applyFont="1" applyFill="1" applyAlignment="1">
      <alignment horizontal="center" vertical="center" wrapText="1"/>
    </xf>
    <xf numFmtId="0" fontId="6" fillId="3" borderId="17" xfId="0" applyFont="1" applyFill="1" applyBorder="1" applyAlignment="1">
      <alignment horizontal="center" vertical="center" wrapText="1"/>
    </xf>
    <xf numFmtId="164" fontId="6" fillId="3" borderId="17" xfId="0" applyNumberFormat="1" applyFont="1" applyFill="1" applyBorder="1" applyAlignment="1">
      <alignment horizontal="center" vertical="center" wrapText="1"/>
    </xf>
    <xf numFmtId="0" fontId="2" fillId="4" borderId="18"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8" fillId="4" borderId="6" xfId="0" applyFont="1" applyFill="1" applyBorder="1" applyAlignment="1">
      <alignment horizontal="left" vertical="center" wrapText="1"/>
    </xf>
    <xf numFmtId="0" fontId="6" fillId="4" borderId="6" xfId="0" applyFont="1" applyFill="1" applyBorder="1" applyAlignment="1">
      <alignment horizontal="left" vertical="center" wrapText="1"/>
    </xf>
    <xf numFmtId="164" fontId="6" fillId="4" borderId="6" xfId="0" applyNumberFormat="1" applyFont="1" applyFill="1" applyBorder="1" applyAlignment="1">
      <alignment horizontal="center" vertical="center" wrapText="1"/>
    </xf>
    <xf numFmtId="0" fontId="6" fillId="5" borderId="18"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8" fillId="5" borderId="6" xfId="0" applyFont="1" applyFill="1" applyBorder="1" applyAlignment="1">
      <alignment horizontal="left" vertical="center" wrapText="1"/>
    </xf>
    <xf numFmtId="0" fontId="6" fillId="5" borderId="6" xfId="0" applyFont="1" applyFill="1" applyBorder="1" applyAlignment="1">
      <alignment horizontal="left" vertical="center" wrapText="1"/>
    </xf>
    <xf numFmtId="164" fontId="6" fillId="5" borderId="6"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3" fillId="0" borderId="0" xfId="0" applyFont="1" applyFill="1" applyAlignment="1">
      <alignment horizontal="center" vertical="center" wrapText="1"/>
    </xf>
    <xf numFmtId="0" fontId="11" fillId="0" borderId="6" xfId="0" applyFont="1" applyFill="1" applyBorder="1" applyAlignment="1">
      <alignment horizontal="left" vertical="center" wrapText="1"/>
    </xf>
    <xf numFmtId="16" fontId="3" fillId="0" borderId="6"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0" fontId="6" fillId="5" borderId="8" xfId="0" applyFont="1" applyFill="1" applyBorder="1" applyAlignment="1">
      <alignment horizontal="left" vertical="center" wrapText="1"/>
    </xf>
    <xf numFmtId="164" fontId="3" fillId="2" borderId="6" xfId="0" applyNumberFormat="1"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15" fillId="4" borderId="18" xfId="0" applyFont="1" applyFill="1" applyBorder="1" applyAlignment="1">
      <alignment wrapText="1"/>
    </xf>
    <xf numFmtId="0" fontId="15" fillId="4" borderId="8" xfId="0" applyFont="1" applyFill="1" applyBorder="1" applyAlignment="1">
      <alignment wrapText="1"/>
    </xf>
    <xf numFmtId="0" fontId="8" fillId="4" borderId="6" xfId="0" applyFont="1" applyFill="1" applyBorder="1" applyAlignment="1">
      <alignment horizontal="center" vertical="center" wrapText="1"/>
    </xf>
    <xf numFmtId="0" fontId="2" fillId="4" borderId="6" xfId="0" applyFont="1" applyFill="1" applyBorder="1" applyAlignment="1">
      <alignment horizontal="left" vertical="center" wrapText="1"/>
    </xf>
    <xf numFmtId="0" fontId="3" fillId="5" borderId="8" xfId="0" applyFont="1" applyFill="1" applyBorder="1" applyAlignment="1">
      <alignment horizontal="center" vertical="center" wrapText="1"/>
    </xf>
    <xf numFmtId="0" fontId="3" fillId="2" borderId="0" xfId="0" applyFont="1" applyFill="1" applyAlignment="1">
      <alignment horizontal="justify" vertical="center" wrapText="1"/>
    </xf>
    <xf numFmtId="0" fontId="18" fillId="0" borderId="0" xfId="0" applyFont="1"/>
    <xf numFmtId="0" fontId="19" fillId="0" borderId="0" xfId="0" applyFont="1"/>
    <xf numFmtId="0" fontId="3" fillId="0" borderId="1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164" fontId="20" fillId="2" borderId="6" xfId="0" applyNumberFormat="1" applyFont="1" applyFill="1" applyBorder="1" applyAlignment="1">
      <alignment horizontal="center" vertical="center" wrapText="1"/>
    </xf>
    <xf numFmtId="0" fontId="9" fillId="0" borderId="6" xfId="0" applyNumberFormat="1" applyFont="1" applyFill="1" applyBorder="1" applyAlignment="1">
      <alignment horizontal="left" vertical="center" wrapText="1"/>
    </xf>
    <xf numFmtId="164" fontId="3" fillId="0" borderId="6" xfId="0" applyNumberFormat="1" applyFont="1" applyFill="1" applyBorder="1" applyAlignment="1">
      <alignment horizontal="center" vertical="center" wrapText="1"/>
    </xf>
    <xf numFmtId="14" fontId="3" fillId="2" borderId="6"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49" fontId="19" fillId="0" borderId="6" xfId="0" applyNumberFormat="1" applyFont="1" applyBorder="1" applyAlignment="1">
      <alignment horizontal="center" vertical="center" wrapText="1"/>
    </xf>
    <xf numFmtId="0" fontId="19" fillId="0" borderId="9" xfId="0" applyFont="1" applyBorder="1" applyAlignment="1">
      <alignment horizontal="center" vertical="center" wrapText="1"/>
    </xf>
    <xf numFmtId="0" fontId="3" fillId="4" borderId="18"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6" fillId="4" borderId="6" xfId="0" applyFont="1" applyFill="1" applyBorder="1" applyAlignment="1">
      <alignment horizontal="center" vertical="center" wrapText="1"/>
    </xf>
    <xf numFmtId="49" fontId="13" fillId="0" borderId="6" xfId="0" applyNumberFormat="1" applyFont="1" applyBorder="1" applyAlignment="1">
      <alignment horizontal="center" vertical="center" wrapText="1"/>
    </xf>
    <xf numFmtId="0" fontId="3" fillId="0" borderId="6" xfId="0" applyFont="1" applyFill="1" applyBorder="1" applyAlignment="1">
      <alignment horizontal="center" vertical="center" wrapText="1"/>
    </xf>
    <xf numFmtId="0" fontId="14" fillId="0" borderId="17" xfId="0" applyFont="1" applyBorder="1" applyAlignment="1">
      <alignment horizontal="center" vertical="center" wrapText="1"/>
    </xf>
    <xf numFmtId="16" fontId="3" fillId="2" borderId="6" xfId="0" applyNumberFormat="1" applyFont="1" applyFill="1" applyBorder="1" applyAlignment="1">
      <alignment horizontal="center" vertical="center" wrapText="1"/>
    </xf>
    <xf numFmtId="49" fontId="13" fillId="0" borderId="9" xfId="0" applyNumberFormat="1" applyFont="1" applyBorder="1" applyAlignment="1">
      <alignment vertical="center" wrapText="1"/>
    </xf>
    <xf numFmtId="49" fontId="13" fillId="0" borderId="6" xfId="0" applyNumberFormat="1" applyFont="1" applyBorder="1" applyAlignment="1">
      <alignment vertical="center" wrapText="1"/>
    </xf>
    <xf numFmtId="0" fontId="9" fillId="0" borderId="6" xfId="0" applyFont="1" applyFill="1" applyBorder="1" applyAlignment="1">
      <alignment horizontal="center" vertical="center" wrapText="1"/>
    </xf>
    <xf numFmtId="0" fontId="13" fillId="0" borderId="9" xfId="0" applyFont="1" applyBorder="1" applyAlignment="1">
      <alignment vertical="center" wrapText="1"/>
    </xf>
    <xf numFmtId="49" fontId="13" fillId="0" borderId="9" xfId="0" applyNumberFormat="1" applyFont="1" applyBorder="1" applyAlignment="1">
      <alignment horizontal="center" vertical="center" wrapText="1"/>
    </xf>
    <xf numFmtId="0" fontId="13" fillId="0" borderId="9" xfId="0" applyFont="1" applyBorder="1" applyAlignment="1">
      <alignment horizontal="center" vertical="center" wrapText="1"/>
    </xf>
    <xf numFmtId="0" fontId="17" fillId="0" borderId="6" xfId="0" applyFont="1" applyBorder="1" applyAlignment="1">
      <alignment horizontal="left" vertical="center" wrapText="1"/>
    </xf>
    <xf numFmtId="164" fontId="13" fillId="0" borderId="9" xfId="0" applyNumberFormat="1" applyFont="1" applyBorder="1" applyAlignment="1">
      <alignment horizontal="center" vertical="center" wrapText="1"/>
    </xf>
    <xf numFmtId="3" fontId="13" fillId="0" borderId="6" xfId="0" applyNumberFormat="1" applyFont="1" applyBorder="1" applyAlignment="1">
      <alignment horizontal="center" vertical="center" wrapText="1"/>
    </xf>
    <xf numFmtId="0" fontId="19" fillId="0" borderId="6" xfId="0" applyFont="1" applyBorder="1" applyAlignment="1">
      <alignment horizontal="center" vertical="center" wrapText="1"/>
    </xf>
    <xf numFmtId="9" fontId="11" fillId="0" borderId="6" xfId="0" applyNumberFormat="1" applyFont="1" applyBorder="1" applyAlignment="1">
      <alignment horizontal="center" vertical="center" wrapText="1"/>
    </xf>
    <xf numFmtId="0" fontId="11" fillId="0" borderId="6" xfId="0" applyFont="1" applyBorder="1" applyAlignment="1">
      <alignment horizontal="center" vertical="center" wrapText="1"/>
    </xf>
    <xf numFmtId="164" fontId="11" fillId="0" borderId="6" xfId="0" applyNumberFormat="1" applyFont="1" applyBorder="1" applyAlignment="1">
      <alignment horizontal="center" vertical="center" wrapText="1"/>
    </xf>
    <xf numFmtId="9" fontId="6" fillId="3" borderId="17" xfId="0" applyNumberFormat="1" applyFont="1" applyFill="1" applyBorder="1" applyAlignment="1">
      <alignment horizontal="center" vertical="center" wrapText="1"/>
    </xf>
    <xf numFmtId="9" fontId="6" fillId="4" borderId="6" xfId="0" applyNumberFormat="1" applyFont="1" applyFill="1" applyBorder="1" applyAlignment="1">
      <alignment horizontal="center" vertical="center" wrapText="1"/>
    </xf>
    <xf numFmtId="9" fontId="6" fillId="5" borderId="6" xfId="0" applyNumberFormat="1" applyFont="1" applyFill="1" applyBorder="1" applyAlignment="1">
      <alignment horizontal="center" vertical="center" wrapText="1"/>
    </xf>
    <xf numFmtId="9" fontId="3" fillId="2" borderId="6" xfId="0" applyNumberFormat="1" applyFont="1" applyFill="1" applyBorder="1" applyAlignment="1">
      <alignment horizontal="center" vertical="center" wrapText="1"/>
    </xf>
    <xf numFmtId="9" fontId="3" fillId="5" borderId="6" xfId="0" applyNumberFormat="1" applyFont="1" applyFill="1" applyBorder="1" applyAlignment="1">
      <alignment horizontal="center" vertical="center" wrapText="1"/>
    </xf>
    <xf numFmtId="9" fontId="20" fillId="2" borderId="6" xfId="0" applyNumberFormat="1" applyFont="1" applyFill="1" applyBorder="1" applyAlignment="1">
      <alignment horizontal="center" vertical="center" wrapText="1"/>
    </xf>
    <xf numFmtId="9" fontId="11" fillId="2" borderId="6" xfId="0" applyNumberFormat="1" applyFont="1" applyFill="1" applyBorder="1" applyAlignment="1">
      <alignment horizontal="center" vertical="center" wrapText="1"/>
    </xf>
    <xf numFmtId="0" fontId="13" fillId="2" borderId="0" xfId="0" applyFont="1" applyFill="1"/>
    <xf numFmtId="0" fontId="19" fillId="2" borderId="0" xfId="0" applyFont="1" applyFill="1"/>
    <xf numFmtId="1" fontId="13" fillId="0" borderId="9" xfId="0" applyNumberFormat="1" applyFont="1" applyBorder="1" applyAlignment="1">
      <alignment horizontal="center" vertical="center" wrapText="1"/>
    </xf>
    <xf numFmtId="1" fontId="11" fillId="0" borderId="6" xfId="0" applyNumberFormat="1" applyFont="1" applyBorder="1" applyAlignment="1">
      <alignment horizontal="center" vertical="center" wrapText="1"/>
    </xf>
    <xf numFmtId="0" fontId="2" fillId="0" borderId="0" xfId="0" applyFont="1" applyFill="1" applyAlignment="1">
      <alignment horizontal="center" vertical="center" wrapText="1"/>
    </xf>
    <xf numFmtId="0" fontId="12"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0" fontId="16" fillId="0" borderId="0" xfId="0" applyFont="1" applyFill="1" applyAlignment="1">
      <alignment wrapText="1"/>
    </xf>
    <xf numFmtId="0" fontId="3" fillId="0" borderId="8" xfId="0"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164" fontId="3" fillId="0" borderId="0" xfId="0" applyNumberFormat="1" applyFont="1" applyFill="1" applyAlignment="1">
      <alignment horizontal="center" vertical="center" wrapText="1"/>
    </xf>
    <xf numFmtId="49" fontId="9" fillId="3" borderId="5" xfId="0" applyNumberFormat="1" applyFont="1" applyFill="1" applyBorder="1" applyAlignment="1">
      <alignment horizontal="center" vertical="center" wrapText="1"/>
    </xf>
    <xf numFmtId="164" fontId="13" fillId="0" borderId="6" xfId="0" applyNumberFormat="1" applyFont="1" applyFill="1" applyBorder="1" applyAlignment="1">
      <alignment vertical="center" wrapText="1"/>
    </xf>
    <xf numFmtId="164" fontId="19" fillId="0" borderId="6" xfId="0" applyNumberFormat="1" applyFont="1" applyFill="1" applyBorder="1" applyAlignment="1">
      <alignment horizontal="center" vertical="center" wrapText="1"/>
    </xf>
    <xf numFmtId="2" fontId="11" fillId="0" borderId="8" xfId="0" applyNumberFormat="1"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0" fontId="17" fillId="0" borderId="6" xfId="0" applyFont="1" applyFill="1" applyBorder="1" applyAlignment="1">
      <alignment horizontal="justify" vertical="center"/>
    </xf>
    <xf numFmtId="49" fontId="19" fillId="0" borderId="6" xfId="0" applyNumberFormat="1" applyFont="1" applyFill="1" applyBorder="1" applyAlignment="1">
      <alignment horizontal="center" vertical="center" wrapText="1"/>
    </xf>
    <xf numFmtId="0" fontId="19" fillId="0" borderId="6" xfId="0"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2" fontId="22" fillId="0" borderId="6" xfId="0" applyNumberFormat="1" applyFont="1" applyFill="1" applyBorder="1" applyAlignment="1">
      <alignment horizontal="center" vertical="center" wrapText="1"/>
    </xf>
    <xf numFmtId="49" fontId="17" fillId="0" borderId="6" xfId="0" applyNumberFormat="1" applyFont="1" applyFill="1" applyBorder="1" applyAlignment="1">
      <alignment horizontal="justify" vertical="center"/>
    </xf>
    <xf numFmtId="0" fontId="3" fillId="2" borderId="24" xfId="0" applyFont="1" applyFill="1" applyBorder="1" applyAlignment="1">
      <alignment horizontal="center" vertical="center" wrapText="1"/>
    </xf>
    <xf numFmtId="0" fontId="19" fillId="0" borderId="5" xfId="0" applyNumberFormat="1" applyFont="1" applyFill="1" applyBorder="1" applyAlignment="1">
      <alignment horizontal="center" vertical="top" wrapText="1"/>
    </xf>
    <xf numFmtId="164" fontId="3" fillId="7" borderId="6" xfId="0" applyNumberFormat="1" applyFont="1" applyFill="1" applyBorder="1" applyAlignment="1">
      <alignment horizontal="center" vertical="center" wrapText="1"/>
    </xf>
    <xf numFmtId="49" fontId="13" fillId="0" borderId="9" xfId="0" applyNumberFormat="1" applyFont="1" applyFill="1" applyBorder="1" applyAlignment="1">
      <alignment vertical="center" wrapText="1"/>
    </xf>
    <xf numFmtId="164" fontId="3" fillId="6" borderId="6"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9" fillId="0" borderId="22"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2" fontId="9" fillId="0" borderId="22"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19" fillId="0" borderId="6" xfId="0" applyNumberFormat="1" applyFont="1" applyFill="1" applyBorder="1" applyAlignment="1">
      <alignment horizontal="center" vertical="center" wrapText="1"/>
    </xf>
    <xf numFmtId="3" fontId="13" fillId="0" borderId="6" xfId="0" applyNumberFormat="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0" borderId="9" xfId="0" applyFont="1" applyFill="1" applyBorder="1" applyAlignment="1">
      <alignment horizontal="center" vertical="center" wrapText="1"/>
    </xf>
    <xf numFmtId="9" fontId="3" fillId="2" borderId="9"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49" fontId="19" fillId="0" borderId="9" xfId="0" applyNumberFormat="1" applyFont="1" applyBorder="1" applyAlignment="1">
      <alignment horizontal="center" vertical="center" wrapText="1"/>
    </xf>
    <xf numFmtId="0" fontId="6" fillId="3" borderId="17" xfId="0" applyFont="1" applyFill="1" applyBorder="1" applyAlignment="1">
      <alignment horizontal="left" vertical="center" wrapText="1"/>
    </xf>
    <xf numFmtId="0" fontId="14" fillId="0" borderId="6" xfId="0" applyFont="1" applyBorder="1" applyAlignment="1">
      <alignment horizontal="center" vertical="center" wrapText="1"/>
    </xf>
    <xf numFmtId="0" fontId="6" fillId="2" borderId="6" xfId="0" applyFont="1" applyFill="1" applyBorder="1" applyAlignment="1">
      <alignment horizontal="center" vertical="center" wrapText="1"/>
    </xf>
    <xf numFmtId="49" fontId="11" fillId="0" borderId="24" xfId="0" applyNumberFormat="1" applyFont="1" applyBorder="1" applyAlignment="1">
      <alignment horizontal="center" vertical="center" wrapText="1"/>
    </xf>
    <xf numFmtId="2" fontId="22" fillId="2" borderId="5" xfId="0" applyNumberFormat="1" applyFont="1" applyFill="1" applyBorder="1" applyAlignment="1">
      <alignment horizontal="center" vertical="center" wrapText="1"/>
    </xf>
    <xf numFmtId="0" fontId="11" fillId="0" borderId="20" xfId="0" applyFont="1" applyFill="1" applyBorder="1" applyAlignment="1">
      <alignment vertical="center" wrapText="1"/>
    </xf>
    <xf numFmtId="0" fontId="9" fillId="2" borderId="8"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7" fillId="0" borderId="9" xfId="0" applyFont="1" applyBorder="1" applyAlignment="1">
      <alignment horizontal="left" vertical="center" wrapText="1"/>
    </xf>
    <xf numFmtId="0" fontId="17" fillId="2" borderId="6" xfId="0" applyFont="1" applyFill="1" applyBorder="1" applyAlignment="1">
      <alignment horizontal="center" vertical="center" wrapText="1"/>
    </xf>
    <xf numFmtId="49" fontId="9" fillId="0" borderId="9" xfId="0" applyNumberFormat="1" applyFont="1" applyBorder="1" applyAlignment="1">
      <alignment horizontal="center" vertical="center" wrapText="1"/>
    </xf>
    <xf numFmtId="164" fontId="24" fillId="2" borderId="6"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49" fontId="19" fillId="0" borderId="9" xfId="0" applyNumberFormat="1" applyFont="1" applyBorder="1" applyAlignment="1">
      <alignment horizontal="center" vertical="center" wrapText="1"/>
    </xf>
    <xf numFmtId="0" fontId="3" fillId="2"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49" fontId="13" fillId="0" borderId="6" xfId="0" applyNumberFormat="1" applyFont="1" applyFill="1" applyBorder="1" applyAlignment="1">
      <alignment vertical="center" wrapText="1"/>
    </xf>
    <xf numFmtId="0" fontId="9" fillId="0" borderId="9" xfId="0" applyFont="1" applyFill="1" applyBorder="1" applyAlignment="1">
      <alignment horizontal="left" vertical="center" wrapText="1"/>
    </xf>
    <xf numFmtId="0" fontId="19" fillId="0" borderId="6" xfId="0" applyFont="1" applyBorder="1" applyAlignment="1">
      <alignment horizontal="left" vertical="center" wrapText="1"/>
    </xf>
    <xf numFmtId="16" fontId="3" fillId="2" borderId="24" xfId="0" applyNumberFormat="1" applyFont="1" applyFill="1" applyBorder="1" applyAlignment="1">
      <alignment horizontal="center" vertical="center" wrapText="1"/>
    </xf>
    <xf numFmtId="165" fontId="13" fillId="0" borderId="6" xfId="0" applyNumberFormat="1" applyFont="1" applyFill="1" applyBorder="1" applyAlignment="1">
      <alignment horizontal="center" vertical="center" wrapText="1"/>
    </xf>
    <xf numFmtId="164" fontId="20" fillId="0" borderId="6"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11" fillId="0" borderId="9" xfId="0" applyFont="1" applyFill="1" applyBorder="1" applyAlignment="1">
      <alignment horizontal="left" vertical="center" wrapText="1"/>
    </xf>
    <xf numFmtId="0" fontId="9" fillId="2" borderId="6" xfId="0" applyFont="1" applyFill="1" applyBorder="1" applyAlignment="1">
      <alignment horizontal="center" vertical="center" wrapText="1"/>
    </xf>
    <xf numFmtId="164" fontId="6" fillId="0" borderId="6"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164" fontId="11" fillId="0" borderId="6" xfId="0" applyNumberFormat="1" applyFont="1" applyFill="1" applyBorder="1" applyAlignment="1">
      <alignment horizontal="center" vertical="center" wrapText="1"/>
    </xf>
    <xf numFmtId="164" fontId="3" fillId="0" borderId="9"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1" fontId="11" fillId="0" borderId="6" xfId="0" applyNumberFormat="1" applyFont="1" applyFill="1" applyBorder="1" applyAlignment="1">
      <alignment horizontal="center" vertical="center" wrapText="1"/>
    </xf>
    <xf numFmtId="0" fontId="13" fillId="0" borderId="9" xfId="0" applyFont="1" applyFill="1" applyBorder="1" applyAlignment="1">
      <alignment horizontal="center" vertical="center" wrapText="1"/>
    </xf>
    <xf numFmtId="164" fontId="3" fillId="0" borderId="17" xfId="0" applyNumberFormat="1" applyFont="1" applyFill="1" applyBorder="1" applyAlignment="1">
      <alignment horizontal="center" vertical="center" wrapText="1"/>
    </xf>
    <xf numFmtId="0" fontId="17" fillId="0" borderId="6" xfId="0" applyFont="1" applyFill="1" applyBorder="1" applyAlignment="1">
      <alignment horizontal="left" vertical="center" wrapText="1"/>
    </xf>
    <xf numFmtId="0" fontId="26" fillId="0" borderId="6" xfId="0" applyFont="1" applyFill="1" applyBorder="1" applyAlignment="1">
      <alignment horizontal="center" vertical="center" wrapText="1"/>
    </xf>
    <xf numFmtId="164" fontId="27" fillId="0" borderId="6"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0" fillId="0" borderId="6" xfId="0" applyFont="1" applyBorder="1" applyAlignment="1">
      <alignment horizontal="center" vertical="center" wrapText="1"/>
    </xf>
    <xf numFmtId="0" fontId="9" fillId="2" borderId="6"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9" fillId="0" borderId="6" xfId="0" applyFont="1" applyBorder="1" applyAlignment="1">
      <alignment horizontal="center" vertical="top" wrapText="1"/>
    </xf>
    <xf numFmtId="0" fontId="11" fillId="0" borderId="9"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4" fillId="2" borderId="0" xfId="0" applyFont="1" applyFill="1" applyAlignment="1">
      <alignment horizontal="left" vertical="center" wrapText="1"/>
    </xf>
    <xf numFmtId="0" fontId="2"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17" xfId="0" applyFont="1" applyFill="1" applyBorder="1" applyAlignment="1">
      <alignment horizontal="left" vertical="center" wrapText="1"/>
    </xf>
    <xf numFmtId="49" fontId="9" fillId="2" borderId="9"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2" borderId="17" xfId="0" applyNumberFormat="1"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7" xfId="0" applyFont="1" applyBorder="1" applyAlignment="1">
      <alignment horizontal="center" vertical="center" wrapText="1"/>
    </xf>
    <xf numFmtId="49" fontId="19" fillId="0" borderId="9" xfId="0" applyNumberFormat="1" applyFont="1" applyBorder="1" applyAlignment="1">
      <alignment horizontal="center" vertical="center" wrapText="1"/>
    </xf>
    <xf numFmtId="0" fontId="0" fillId="0" borderId="5" xfId="0" applyBorder="1" applyAlignment="1">
      <alignment horizontal="center" wrapText="1"/>
    </xf>
    <xf numFmtId="0" fontId="0" fillId="0" borderId="17" xfId="0" applyBorder="1" applyAlignment="1">
      <alignment horizontal="center" wrapText="1"/>
    </xf>
    <xf numFmtId="0" fontId="3" fillId="0" borderId="2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5" xfId="0" applyFont="1" applyFill="1" applyBorder="1" applyAlignment="1">
      <alignment horizontal="center" vertical="center" wrapText="1"/>
    </xf>
    <xf numFmtId="49" fontId="13" fillId="0" borderId="9"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49" fontId="13" fillId="0" borderId="17" xfId="0" applyNumberFormat="1" applyFont="1" applyBorder="1" applyAlignment="1">
      <alignment horizontal="left" vertical="center" wrapText="1"/>
    </xf>
    <xf numFmtId="0" fontId="3" fillId="0" borderId="9"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7" xfId="0" applyFont="1" applyBorder="1" applyAlignment="1">
      <alignment horizontal="center" vertical="center" wrapText="1"/>
    </xf>
    <xf numFmtId="49" fontId="17" fillId="0" borderId="9" xfId="0" applyNumberFormat="1"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5" xfId="0" applyBorder="1" applyAlignment="1">
      <alignment horizontal="center" vertical="center" wrapText="1"/>
    </xf>
    <xf numFmtId="16" fontId="3" fillId="2" borderId="9" xfId="0" applyNumberFormat="1" applyFont="1" applyFill="1" applyBorder="1" applyAlignment="1">
      <alignment horizontal="center" vertical="center" wrapText="1"/>
    </xf>
    <xf numFmtId="0" fontId="0" fillId="0" borderId="17" xfId="0" applyBorder="1" applyAlignment="1">
      <alignment horizontal="center" vertical="center" wrapText="1"/>
    </xf>
    <xf numFmtId="49" fontId="9" fillId="0" borderId="9" xfId="0" applyNumberFormat="1" applyFont="1" applyBorder="1" applyAlignment="1">
      <alignment horizontal="left" vertical="center" wrapText="1"/>
    </xf>
    <xf numFmtId="0" fontId="0" fillId="0" borderId="17" xfId="0" applyBorder="1" applyAlignment="1">
      <alignment horizontal="left" vertical="center" wrapText="1"/>
    </xf>
    <xf numFmtId="0" fontId="3" fillId="2" borderId="2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7" xfId="0" applyFont="1" applyFill="1" applyBorder="1" applyAlignment="1">
      <alignment horizontal="center" vertical="center" wrapText="1"/>
    </xf>
    <xf numFmtId="14" fontId="3" fillId="2" borderId="9" xfId="0" applyNumberFormat="1"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14" fontId="3" fillId="2" borderId="17" xfId="0" applyNumberFormat="1"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0" fillId="0" borderId="5" xfId="0" applyBorder="1" applyAlignment="1">
      <alignment horizontal="center" vertical="center" wrapText="1"/>
    </xf>
    <xf numFmtId="0" fontId="17" fillId="2" borderId="9" xfId="0" applyFont="1" applyFill="1" applyBorder="1" applyAlignment="1">
      <alignment horizontal="justify" vertical="center" wrapText="1"/>
    </xf>
    <xf numFmtId="0" fontId="23" fillId="0" borderId="5" xfId="0" applyFont="1" applyBorder="1" applyAlignment="1">
      <alignment vertical="center" wrapText="1"/>
    </xf>
    <xf numFmtId="0" fontId="23" fillId="0" borderId="17" xfId="0" applyFont="1" applyBorder="1" applyAlignment="1">
      <alignment vertical="center" wrapText="1"/>
    </xf>
    <xf numFmtId="0" fontId="8" fillId="4" borderId="19" xfId="0" applyFont="1" applyFill="1" applyBorder="1" applyAlignment="1">
      <alignment horizontal="right" wrapText="1"/>
    </xf>
    <xf numFmtId="0" fontId="8" fillId="4" borderId="20" xfId="0" applyFont="1" applyFill="1" applyBorder="1" applyAlignment="1">
      <alignment horizontal="right" wrapText="1"/>
    </xf>
    <xf numFmtId="0" fontId="8" fillId="4" borderId="8" xfId="0" applyFont="1" applyFill="1" applyBorder="1" applyAlignment="1">
      <alignment horizontal="right" wrapText="1"/>
    </xf>
    <xf numFmtId="0" fontId="8" fillId="5" borderId="19" xfId="0" applyFont="1" applyFill="1" applyBorder="1" applyAlignment="1">
      <alignment horizontal="right" vertical="center" wrapText="1"/>
    </xf>
    <xf numFmtId="0" fontId="8" fillId="5" borderId="20" xfId="0" applyFont="1" applyFill="1" applyBorder="1" applyAlignment="1">
      <alignment horizontal="right" vertical="center" wrapText="1"/>
    </xf>
    <xf numFmtId="0" fontId="8" fillId="5" borderId="8" xfId="0" applyFont="1" applyFill="1" applyBorder="1" applyAlignment="1">
      <alignment horizontal="right" vertical="center" wrapText="1"/>
    </xf>
    <xf numFmtId="0" fontId="0" fillId="0" borderId="4" xfId="0" applyBorder="1" applyAlignment="1">
      <alignment horizontal="center" vertical="center" wrapText="1"/>
    </xf>
    <xf numFmtId="0" fontId="13" fillId="0" borderId="9" xfId="0" applyFont="1" applyFill="1" applyBorder="1" applyAlignment="1">
      <alignment vertical="top" wrapText="1"/>
    </xf>
    <xf numFmtId="0" fontId="0" fillId="0" borderId="5" xfId="0" applyFill="1" applyBorder="1" applyAlignment="1">
      <alignment vertical="top" wrapText="1"/>
    </xf>
    <xf numFmtId="0" fontId="3" fillId="0" borderId="5" xfId="0" applyFont="1" applyFill="1" applyBorder="1" applyAlignment="1">
      <alignment horizontal="center" vertical="center" wrapText="1"/>
    </xf>
    <xf numFmtId="0" fontId="11" fillId="2" borderId="9" xfId="0" applyFont="1" applyFill="1" applyBorder="1" applyAlignment="1">
      <alignment horizontal="left" vertical="center" wrapText="1"/>
    </xf>
    <xf numFmtId="0" fontId="0" fillId="0" borderId="5" xfId="0" applyBorder="1" applyAlignment="1">
      <alignment horizontal="left" vertical="center" wrapText="1"/>
    </xf>
    <xf numFmtId="0" fontId="19" fillId="2" borderId="0" xfId="0" applyFont="1" applyFill="1" applyAlignment="1">
      <alignment horizontal="center"/>
    </xf>
    <xf numFmtId="0" fontId="6" fillId="0" borderId="7"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0" fontId="9" fillId="0" borderId="17" xfId="0" applyNumberFormat="1" applyFont="1" applyFill="1" applyBorder="1" applyAlignment="1">
      <alignment horizontal="center" vertical="center" wrapText="1"/>
    </xf>
    <xf numFmtId="0" fontId="18" fillId="2" borderId="0" xfId="0" applyFont="1" applyFill="1" applyAlignment="1">
      <alignment horizontal="left" wrapText="1"/>
    </xf>
    <xf numFmtId="0" fontId="18" fillId="0" borderId="0" xfId="0" applyFont="1" applyFill="1" applyAlignment="1">
      <alignment horizontal="left" wrapText="1"/>
    </xf>
  </cellXfs>
  <cellStyles count="2">
    <cellStyle name="Обычный" xfId="0" builtinId="0"/>
    <cellStyle name="Обычный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5"/>
  <sheetViews>
    <sheetView tabSelected="1" view="pageBreakPreview" topLeftCell="A7" zoomScaleSheetLayoutView="100" workbookViewId="0">
      <selection activeCell="H26" sqref="H26"/>
    </sheetView>
  </sheetViews>
  <sheetFormatPr defaultColWidth="9.140625" defaultRowHeight="18.75"/>
  <cols>
    <col min="1" max="1" width="6.85546875" style="1" customWidth="1"/>
    <col min="2" max="2" width="8.5703125" style="1" customWidth="1"/>
    <col min="3" max="3" width="7.85546875" style="1" customWidth="1"/>
    <col min="4" max="4" width="41" style="30" customWidth="1"/>
    <col min="5" max="5" width="37.28515625" style="30" customWidth="1"/>
    <col min="6" max="6" width="48.5703125" style="30" customWidth="1"/>
    <col min="7" max="7" width="14.85546875" style="30" customWidth="1"/>
    <col min="8" max="8" width="12.7109375" style="1" customWidth="1"/>
    <col min="9" max="9" width="12.7109375" style="16" customWidth="1"/>
    <col min="10" max="10" width="9.28515625" style="1" customWidth="1"/>
    <col min="11" max="11" width="21.7109375" style="1" customWidth="1"/>
    <col min="12" max="12" width="17.7109375" style="1" customWidth="1"/>
    <col min="13" max="16384" width="9.140625" style="1"/>
  </cols>
  <sheetData>
    <row r="1" spans="1:13" ht="20.25">
      <c r="A1" s="171" t="s">
        <v>0</v>
      </c>
      <c r="B1" s="171"/>
      <c r="C1" s="171"/>
      <c r="D1" s="171"/>
      <c r="E1" s="171"/>
      <c r="F1" s="171"/>
      <c r="G1" s="171"/>
      <c r="H1" s="171"/>
      <c r="I1" s="171"/>
      <c r="J1" s="171"/>
    </row>
    <row r="2" spans="1:13" ht="20.25">
      <c r="A2" s="171" t="s">
        <v>129</v>
      </c>
      <c r="B2" s="171"/>
      <c r="C2" s="171"/>
      <c r="D2" s="171"/>
      <c r="E2" s="171"/>
      <c r="F2" s="171"/>
      <c r="G2" s="171"/>
      <c r="H2" s="171"/>
      <c r="I2" s="171"/>
      <c r="J2" s="171"/>
    </row>
    <row r="3" spans="1:13" ht="20.25">
      <c r="A3" s="171" t="s">
        <v>175</v>
      </c>
      <c r="B3" s="171"/>
      <c r="C3" s="171"/>
      <c r="D3" s="171"/>
      <c r="E3" s="171"/>
      <c r="F3" s="171"/>
      <c r="G3" s="171"/>
      <c r="H3" s="171"/>
      <c r="I3" s="171"/>
      <c r="J3" s="171"/>
    </row>
    <row r="4" spans="1:13">
      <c r="A4" s="170" t="s">
        <v>1</v>
      </c>
      <c r="B4" s="170"/>
      <c r="C4" s="170"/>
      <c r="D4" s="170"/>
      <c r="E4" s="170"/>
      <c r="F4" s="170"/>
      <c r="G4" s="170"/>
      <c r="H4" s="170"/>
      <c r="I4" s="170"/>
      <c r="J4" s="170"/>
    </row>
    <row r="5" spans="1:13">
      <c r="A5" s="170" t="s">
        <v>40</v>
      </c>
      <c r="B5" s="170"/>
      <c r="C5" s="170"/>
      <c r="D5" s="170"/>
      <c r="E5" s="170"/>
      <c r="F5" s="170"/>
      <c r="G5" s="170"/>
      <c r="H5" s="170"/>
      <c r="I5" s="170"/>
      <c r="J5" s="170"/>
    </row>
    <row r="6" spans="1:13">
      <c r="A6" s="170" t="s">
        <v>2</v>
      </c>
      <c r="B6" s="170"/>
      <c r="C6" s="170"/>
      <c r="D6" s="170"/>
      <c r="E6" s="170"/>
      <c r="F6" s="170"/>
      <c r="G6" s="170"/>
      <c r="H6" s="170"/>
      <c r="I6" s="170"/>
      <c r="J6" s="170"/>
    </row>
    <row r="7" spans="1:13" ht="6" customHeight="1" thickBot="1">
      <c r="C7" s="172"/>
      <c r="D7" s="172"/>
      <c r="E7" s="172"/>
      <c r="F7" s="172"/>
      <c r="G7" s="172"/>
      <c r="H7" s="172"/>
      <c r="I7" s="172"/>
      <c r="J7" s="172"/>
      <c r="K7" s="2"/>
      <c r="L7" s="2"/>
    </row>
    <row r="8" spans="1:13" s="2" customFormat="1" ht="17.45" customHeight="1">
      <c r="A8" s="159" t="s">
        <v>3</v>
      </c>
      <c r="B8" s="162" t="s">
        <v>4</v>
      </c>
      <c r="C8" s="162" t="s">
        <v>5</v>
      </c>
      <c r="D8" s="173" t="s">
        <v>6</v>
      </c>
      <c r="E8" s="173"/>
      <c r="F8" s="162" t="s">
        <v>7</v>
      </c>
      <c r="G8" s="150" t="s">
        <v>8</v>
      </c>
      <c r="H8" s="150"/>
      <c r="I8" s="150"/>
      <c r="J8" s="150"/>
      <c r="K8" s="151" t="s">
        <v>109</v>
      </c>
    </row>
    <row r="9" spans="1:13" s="2" customFormat="1" ht="28.5" customHeight="1">
      <c r="A9" s="160"/>
      <c r="B9" s="163"/>
      <c r="C9" s="163"/>
      <c r="D9" s="174"/>
      <c r="E9" s="174"/>
      <c r="F9" s="163"/>
      <c r="G9" s="175" t="s">
        <v>9</v>
      </c>
      <c r="H9" s="176"/>
      <c r="I9" s="151" t="s">
        <v>10</v>
      </c>
      <c r="J9" s="151"/>
      <c r="K9" s="152"/>
    </row>
    <row r="10" spans="1:13" s="2" customFormat="1">
      <c r="A10" s="160"/>
      <c r="B10" s="163"/>
      <c r="C10" s="163"/>
      <c r="D10" s="155" t="s">
        <v>11</v>
      </c>
      <c r="E10" s="155" t="s">
        <v>12</v>
      </c>
      <c r="F10" s="163"/>
      <c r="G10" s="155" t="s">
        <v>13</v>
      </c>
      <c r="H10" s="119" t="s">
        <v>14</v>
      </c>
      <c r="I10" s="177" t="s">
        <v>15</v>
      </c>
      <c r="J10" s="155" t="s">
        <v>16</v>
      </c>
      <c r="K10" s="152"/>
    </row>
    <row r="11" spans="1:13" s="2" customFormat="1" ht="23.25" customHeight="1" thickBot="1">
      <c r="A11" s="161"/>
      <c r="B11" s="164"/>
      <c r="C11" s="164"/>
      <c r="D11" s="156"/>
      <c r="E11" s="156"/>
      <c r="F11" s="164"/>
      <c r="G11" s="156"/>
      <c r="H11" s="120" t="s">
        <v>130</v>
      </c>
      <c r="I11" s="178"/>
      <c r="J11" s="156"/>
      <c r="K11" s="152"/>
    </row>
    <row r="12" spans="1:13" s="2" customFormat="1" ht="19.5" thickBot="1">
      <c r="A12" s="179" t="s">
        <v>17</v>
      </c>
      <c r="B12" s="180"/>
      <c r="C12" s="180"/>
      <c r="D12" s="180"/>
      <c r="E12" s="180"/>
      <c r="F12" s="180"/>
      <c r="G12" s="180"/>
      <c r="H12" s="180"/>
      <c r="I12" s="180"/>
      <c r="J12" s="181"/>
      <c r="K12" s="115"/>
    </row>
    <row r="13" spans="1:13" s="2" customFormat="1">
      <c r="A13" s="182" t="s">
        <v>18</v>
      </c>
      <c r="B13" s="183"/>
      <c r="C13" s="184"/>
      <c r="D13" s="184"/>
      <c r="E13" s="113"/>
      <c r="F13" s="3"/>
      <c r="G13" s="4">
        <f>G14+G38+G57</f>
        <v>33321.4</v>
      </c>
      <c r="H13" s="4">
        <f>H14+H38+H57</f>
        <v>33321.4</v>
      </c>
      <c r="I13" s="4">
        <f>I14+I38+I57</f>
        <v>38578.9</v>
      </c>
      <c r="J13" s="63">
        <f>IF(OR(H13=0,I13=0),"",I13/H13)</f>
        <v>1.1577814857719064</v>
      </c>
      <c r="K13" s="4"/>
    </row>
    <row r="14" spans="1:13" s="75" customFormat="1" ht="55.5" customHeight="1">
      <c r="A14" s="5"/>
      <c r="B14" s="6" t="s">
        <v>19</v>
      </c>
      <c r="C14" s="6" t="s">
        <v>19</v>
      </c>
      <c r="D14" s="7" t="s">
        <v>41</v>
      </c>
      <c r="E14" s="8"/>
      <c r="F14" s="8"/>
      <c r="G14" s="9">
        <f>G15+G19+G29+G33</f>
        <v>15505.7</v>
      </c>
      <c r="H14" s="9">
        <f>H15+H19+H29+H33</f>
        <v>15505.7</v>
      </c>
      <c r="I14" s="9">
        <f>I15+I19+I29+I33</f>
        <v>24825.300000000003</v>
      </c>
      <c r="J14" s="64">
        <f>IF(OR(H14=0,I14=0),"",I14/H14)</f>
        <v>1.6010434872337271</v>
      </c>
      <c r="K14" s="9"/>
      <c r="L14" s="74"/>
      <c r="M14" s="2"/>
    </row>
    <row r="15" spans="1:13" s="16" customFormat="1" ht="66.75" customHeight="1">
      <c r="A15" s="10"/>
      <c r="B15" s="11" t="s">
        <v>20</v>
      </c>
      <c r="C15" s="11" t="s">
        <v>21</v>
      </c>
      <c r="D15" s="12" t="s">
        <v>167</v>
      </c>
      <c r="E15" s="13"/>
      <c r="F15" s="13"/>
      <c r="G15" s="14">
        <f>SUM(G16:G18)</f>
        <v>7456</v>
      </c>
      <c r="H15" s="14">
        <f t="shared" ref="H15:I15" si="0">SUM(H16:H18)</f>
        <v>7456</v>
      </c>
      <c r="I15" s="14">
        <f t="shared" si="0"/>
        <v>15533.400000000001</v>
      </c>
      <c r="J15" s="65">
        <f t="shared" ref="J15:J61" si="1">IF(OR(H15=0,I15=0),"",I15/H15)</f>
        <v>2.0833422746781118</v>
      </c>
      <c r="K15" s="14"/>
      <c r="L15" s="15"/>
      <c r="M15" s="2"/>
    </row>
    <row r="16" spans="1:13" s="16" customFormat="1" ht="66.75" customHeight="1">
      <c r="A16" s="136">
        <v>1</v>
      </c>
      <c r="B16" s="200" t="s">
        <v>71</v>
      </c>
      <c r="C16" s="140" t="s">
        <v>171</v>
      </c>
      <c r="D16" s="167" t="s">
        <v>79</v>
      </c>
      <c r="E16" s="137" t="s">
        <v>170</v>
      </c>
      <c r="F16" s="19" t="s">
        <v>174</v>
      </c>
      <c r="G16" s="146">
        <v>0</v>
      </c>
      <c r="H16" s="146">
        <v>0</v>
      </c>
      <c r="I16" s="146">
        <v>8523.1</v>
      </c>
      <c r="J16" s="79">
        <v>0</v>
      </c>
      <c r="K16" s="139"/>
      <c r="L16" s="15"/>
      <c r="M16" s="2"/>
    </row>
    <row r="17" spans="1:13" s="16" customFormat="1" ht="68.25" customHeight="1">
      <c r="A17" s="111">
        <v>2</v>
      </c>
      <c r="B17" s="201"/>
      <c r="C17" s="107" t="s">
        <v>42</v>
      </c>
      <c r="D17" s="169"/>
      <c r="E17" s="50" t="s">
        <v>43</v>
      </c>
      <c r="F17" s="87" t="s">
        <v>108</v>
      </c>
      <c r="G17" s="146">
        <v>6056</v>
      </c>
      <c r="H17" s="146">
        <v>6056</v>
      </c>
      <c r="I17" s="146">
        <v>5874.3</v>
      </c>
      <c r="J17" s="79">
        <f>SUM(I17/H17)</f>
        <v>0.96999669749009254</v>
      </c>
      <c r="K17" s="38"/>
      <c r="L17" s="15"/>
      <c r="M17" s="2"/>
    </row>
    <row r="18" spans="1:13" s="16" customFormat="1" ht="84" customHeight="1">
      <c r="A18" s="111">
        <v>3</v>
      </c>
      <c r="B18" s="114" t="s">
        <v>72</v>
      </c>
      <c r="C18" s="107" t="s">
        <v>44</v>
      </c>
      <c r="D18" s="50" t="s">
        <v>80</v>
      </c>
      <c r="E18" s="50" t="s">
        <v>45</v>
      </c>
      <c r="F18" s="90" t="s">
        <v>160</v>
      </c>
      <c r="G18" s="146">
        <v>1400</v>
      </c>
      <c r="H18" s="146">
        <v>1400</v>
      </c>
      <c r="I18" s="146">
        <v>1136</v>
      </c>
      <c r="J18" s="79">
        <f>SUM(I18/H18)</f>
        <v>0.81142857142857139</v>
      </c>
      <c r="K18" s="38"/>
      <c r="L18" s="15"/>
      <c r="M18" s="2"/>
    </row>
    <row r="19" spans="1:13" s="16" customFormat="1" ht="54" customHeight="1">
      <c r="A19" s="10"/>
      <c r="B19" s="11" t="s">
        <v>22</v>
      </c>
      <c r="C19" s="11" t="s">
        <v>31</v>
      </c>
      <c r="D19" s="12" t="s">
        <v>46</v>
      </c>
      <c r="E19" s="13"/>
      <c r="F19" s="13"/>
      <c r="G19" s="14">
        <f>SUM(G20:G28)</f>
        <v>5349.7</v>
      </c>
      <c r="H19" s="14">
        <f>SUM(H20:H28)</f>
        <v>5349.7</v>
      </c>
      <c r="I19" s="14">
        <f>SUM(I20:I28)</f>
        <v>3016.7000000000003</v>
      </c>
      <c r="J19" s="65">
        <f t="shared" si="1"/>
        <v>0.56390077948296169</v>
      </c>
      <c r="K19" s="14"/>
      <c r="L19" s="15"/>
      <c r="M19" s="2"/>
    </row>
    <row r="20" spans="1:13" s="16" customFormat="1" ht="51" customHeight="1">
      <c r="A20" s="111">
        <v>4</v>
      </c>
      <c r="B20" s="48" t="s">
        <v>25</v>
      </c>
      <c r="C20" s="48" t="s">
        <v>47</v>
      </c>
      <c r="D20" s="130" t="s">
        <v>82</v>
      </c>
      <c r="E20" s="51" t="s">
        <v>48</v>
      </c>
      <c r="F20" s="87"/>
      <c r="G20" s="38">
        <v>250</v>
      </c>
      <c r="H20" s="38">
        <v>250</v>
      </c>
      <c r="I20" s="38">
        <v>0</v>
      </c>
      <c r="J20" s="66" t="str">
        <f t="shared" si="1"/>
        <v/>
      </c>
      <c r="K20" s="148" t="s">
        <v>180</v>
      </c>
      <c r="L20" s="15"/>
      <c r="M20" s="2"/>
    </row>
    <row r="21" spans="1:13" s="16" customFormat="1" ht="115.5" customHeight="1">
      <c r="A21" s="111">
        <v>5</v>
      </c>
      <c r="B21" s="48" t="s">
        <v>74</v>
      </c>
      <c r="C21" s="188" t="s">
        <v>49</v>
      </c>
      <c r="D21" s="50" t="s">
        <v>84</v>
      </c>
      <c r="E21" s="185" t="s">
        <v>83</v>
      </c>
      <c r="F21" s="102" t="s">
        <v>159</v>
      </c>
      <c r="G21" s="38">
        <v>860</v>
      </c>
      <c r="H21" s="38">
        <v>860</v>
      </c>
      <c r="I21" s="38">
        <v>0</v>
      </c>
      <c r="J21" s="66" t="str">
        <f t="shared" si="1"/>
        <v/>
      </c>
      <c r="K21" s="38"/>
      <c r="L21" s="15"/>
      <c r="M21" s="2"/>
    </row>
    <row r="22" spans="1:13" s="16" customFormat="1" ht="51.75" customHeight="1">
      <c r="A22" s="194">
        <v>6</v>
      </c>
      <c r="B22" s="188" t="s">
        <v>24</v>
      </c>
      <c r="C22" s="189"/>
      <c r="D22" s="197" t="s">
        <v>168</v>
      </c>
      <c r="E22" s="186"/>
      <c r="F22" s="87" t="s">
        <v>163</v>
      </c>
      <c r="G22" s="38">
        <v>33.299999999999997</v>
      </c>
      <c r="H22" s="38">
        <v>33.299999999999997</v>
      </c>
      <c r="I22" s="38">
        <v>33.299999999999997</v>
      </c>
      <c r="J22" s="66">
        <f t="shared" si="1"/>
        <v>1</v>
      </c>
      <c r="K22" s="38"/>
      <c r="L22" s="15"/>
      <c r="M22" s="2"/>
    </row>
    <row r="23" spans="1:13" s="16" customFormat="1" ht="51.75" customHeight="1">
      <c r="A23" s="195"/>
      <c r="B23" s="189"/>
      <c r="C23" s="189"/>
      <c r="D23" s="198"/>
      <c r="E23" s="186"/>
      <c r="F23" s="87" t="s">
        <v>166</v>
      </c>
      <c r="G23" s="38">
        <v>2460</v>
      </c>
      <c r="H23" s="38">
        <v>2460</v>
      </c>
      <c r="I23" s="38">
        <v>2179.6</v>
      </c>
      <c r="J23" s="66">
        <f t="shared" si="1"/>
        <v>0.8860162601626016</v>
      </c>
      <c r="K23" s="149" t="s">
        <v>181</v>
      </c>
      <c r="L23" s="15"/>
      <c r="M23" s="2"/>
    </row>
    <row r="24" spans="1:13" s="16" customFormat="1" ht="51.75" customHeight="1">
      <c r="A24" s="195"/>
      <c r="B24" s="189"/>
      <c r="C24" s="189"/>
      <c r="D24" s="198"/>
      <c r="E24" s="186"/>
      <c r="F24" s="87" t="s">
        <v>153</v>
      </c>
      <c r="G24" s="38">
        <v>73.099999999999994</v>
      </c>
      <c r="H24" s="38">
        <v>73.099999999999994</v>
      </c>
      <c r="I24" s="38">
        <v>79.900000000000006</v>
      </c>
      <c r="J24" s="66">
        <f t="shared" si="1"/>
        <v>1.0930232558139537</v>
      </c>
      <c r="K24" s="38"/>
      <c r="L24" s="15"/>
      <c r="M24" s="2"/>
    </row>
    <row r="25" spans="1:13" s="16" customFormat="1" ht="63" customHeight="1">
      <c r="A25" s="196"/>
      <c r="B25" s="190"/>
      <c r="C25" s="190"/>
      <c r="D25" s="199"/>
      <c r="E25" s="187"/>
      <c r="F25" s="87" t="s">
        <v>154</v>
      </c>
      <c r="G25" s="38">
        <v>396</v>
      </c>
      <c r="H25" s="38">
        <v>396</v>
      </c>
      <c r="I25" s="38">
        <v>21.6</v>
      </c>
      <c r="J25" s="66">
        <f t="shared" si="1"/>
        <v>5.454545454545455E-2</v>
      </c>
      <c r="K25" s="38"/>
      <c r="L25" s="15"/>
      <c r="M25" s="2"/>
    </row>
    <row r="26" spans="1:13" s="16" customFormat="1" ht="87" customHeight="1">
      <c r="A26" s="195">
        <v>7</v>
      </c>
      <c r="B26" s="189"/>
      <c r="C26" s="189" t="s">
        <v>51</v>
      </c>
      <c r="D26" s="202" t="s">
        <v>127</v>
      </c>
      <c r="E26" s="191" t="s">
        <v>152</v>
      </c>
      <c r="F26" s="91" t="s">
        <v>114</v>
      </c>
      <c r="G26" s="38">
        <v>451.6</v>
      </c>
      <c r="H26" s="38">
        <v>451.6</v>
      </c>
      <c r="I26" s="38">
        <v>537.70000000000005</v>
      </c>
      <c r="J26" s="79">
        <f t="shared" si="1"/>
        <v>1.1906554472984943</v>
      </c>
      <c r="K26" s="38"/>
      <c r="L26" s="15"/>
      <c r="M26" s="2"/>
    </row>
    <row r="27" spans="1:13" s="16" customFormat="1" ht="111.75" customHeight="1">
      <c r="A27" s="195"/>
      <c r="B27" s="190"/>
      <c r="C27" s="189"/>
      <c r="D27" s="203"/>
      <c r="E27" s="192"/>
      <c r="F27" s="91" t="s">
        <v>179</v>
      </c>
      <c r="G27" s="38">
        <v>175.7</v>
      </c>
      <c r="H27" s="38">
        <v>175.7</v>
      </c>
      <c r="I27" s="38">
        <v>164.6</v>
      </c>
      <c r="J27" s="79">
        <f t="shared" si="1"/>
        <v>0.93682413204325554</v>
      </c>
      <c r="K27" s="38"/>
      <c r="L27" s="15"/>
      <c r="M27" s="2"/>
    </row>
    <row r="28" spans="1:13" s="16" customFormat="1" ht="77.25" customHeight="1">
      <c r="A28" s="196"/>
      <c r="B28" s="18" t="s">
        <v>75</v>
      </c>
      <c r="C28" s="190"/>
      <c r="D28" s="204"/>
      <c r="E28" s="193"/>
      <c r="F28" s="117" t="s">
        <v>131</v>
      </c>
      <c r="G28" s="38">
        <v>650</v>
      </c>
      <c r="H28" s="38">
        <v>650</v>
      </c>
      <c r="I28" s="38">
        <v>0</v>
      </c>
      <c r="J28" s="79">
        <v>0</v>
      </c>
      <c r="K28" s="149" t="s">
        <v>182</v>
      </c>
      <c r="L28" s="15"/>
      <c r="M28" s="2"/>
    </row>
    <row r="29" spans="1:13" s="16" customFormat="1" ht="35.25" hidden="1" customHeight="1">
      <c r="A29" s="10"/>
      <c r="B29" s="20"/>
      <c r="C29" s="11" t="s">
        <v>30</v>
      </c>
      <c r="D29" s="12" t="s">
        <v>52</v>
      </c>
      <c r="E29" s="13"/>
      <c r="F29" s="13"/>
      <c r="G29" s="14">
        <f>SUM(G30:G32)</f>
        <v>0</v>
      </c>
      <c r="H29" s="14">
        <f>SUM(H30:H32)</f>
        <v>0</v>
      </c>
      <c r="I29" s="139">
        <f>SUM(I30:I32)</f>
        <v>0</v>
      </c>
      <c r="J29" s="65" t="str">
        <f t="shared" si="1"/>
        <v/>
      </c>
      <c r="K29" s="14"/>
      <c r="L29" s="15"/>
      <c r="M29" s="2"/>
    </row>
    <row r="30" spans="1:13" ht="138" hidden="1" customHeight="1">
      <c r="A30" s="33">
        <v>8</v>
      </c>
      <c r="B30" s="216" t="s">
        <v>21</v>
      </c>
      <c r="C30" s="49" t="s">
        <v>53</v>
      </c>
      <c r="D30" s="226" t="s">
        <v>87</v>
      </c>
      <c r="E30" s="96" t="s">
        <v>54</v>
      </c>
      <c r="F30" s="205" t="s">
        <v>112</v>
      </c>
      <c r="G30" s="97">
        <v>0</v>
      </c>
      <c r="H30" s="97">
        <v>0</v>
      </c>
      <c r="I30" s="38">
        <v>0</v>
      </c>
      <c r="J30" s="66" t="str">
        <f t="shared" si="1"/>
        <v/>
      </c>
      <c r="K30" s="21"/>
      <c r="L30" s="2"/>
      <c r="M30" s="2"/>
    </row>
    <row r="31" spans="1:13" ht="265.5" hidden="1" customHeight="1">
      <c r="A31" s="194">
        <v>6</v>
      </c>
      <c r="B31" s="225"/>
      <c r="C31" s="209" t="s">
        <v>55</v>
      </c>
      <c r="D31" s="227"/>
      <c r="E31" s="211" t="s">
        <v>86</v>
      </c>
      <c r="F31" s="206"/>
      <c r="G31" s="21">
        <v>0</v>
      </c>
      <c r="H31" s="21">
        <v>0</v>
      </c>
      <c r="I31" s="38">
        <v>0</v>
      </c>
      <c r="J31" s="79" t="str">
        <f t="shared" si="1"/>
        <v/>
      </c>
      <c r="K31" s="21"/>
      <c r="L31" s="2"/>
      <c r="M31" s="2"/>
    </row>
    <row r="32" spans="1:13" ht="110.25" hidden="1" customHeight="1">
      <c r="A32" s="208"/>
      <c r="B32" s="210"/>
      <c r="C32" s="210"/>
      <c r="D32" s="228"/>
      <c r="E32" s="212"/>
      <c r="F32" s="207"/>
      <c r="G32" s="95">
        <v>0</v>
      </c>
      <c r="H32" s="95">
        <v>0</v>
      </c>
      <c r="I32" s="38">
        <v>0</v>
      </c>
      <c r="J32" s="79" t="str">
        <f t="shared" si="1"/>
        <v/>
      </c>
      <c r="K32" s="21"/>
      <c r="L32" s="2"/>
      <c r="M32" s="2"/>
    </row>
    <row r="33" spans="1:13" ht="87" customHeight="1">
      <c r="A33" s="10"/>
      <c r="B33" s="20"/>
      <c r="C33" s="11" t="s">
        <v>39</v>
      </c>
      <c r="D33" s="12" t="s">
        <v>56</v>
      </c>
      <c r="E33" s="13"/>
      <c r="F33" s="13"/>
      <c r="G33" s="14">
        <f>SUM(G34+G37)</f>
        <v>2700</v>
      </c>
      <c r="H33" s="14">
        <f>SUM(H34+H37)</f>
        <v>2700</v>
      </c>
      <c r="I33" s="14">
        <f>SUM(I34+I37)</f>
        <v>6275.2</v>
      </c>
      <c r="J33" s="65">
        <f t="shared" si="1"/>
        <v>2.3241481481481481</v>
      </c>
      <c r="K33" s="14"/>
      <c r="L33" s="2"/>
      <c r="M33" s="2"/>
    </row>
    <row r="34" spans="1:13" ht="71.25" customHeight="1">
      <c r="A34" s="213">
        <v>8</v>
      </c>
      <c r="B34" s="216" t="s">
        <v>73</v>
      </c>
      <c r="C34" s="219" t="s">
        <v>57</v>
      </c>
      <c r="D34" s="167" t="s">
        <v>81</v>
      </c>
      <c r="E34" s="222" t="s">
        <v>146</v>
      </c>
      <c r="F34" s="86" t="s">
        <v>115</v>
      </c>
      <c r="G34" s="38">
        <f>SUM(G35:G36)</f>
        <v>2000</v>
      </c>
      <c r="H34" s="38">
        <f>SUM(H35:H36)</f>
        <v>2000</v>
      </c>
      <c r="I34" s="38">
        <f>SUM(I35:I36)</f>
        <v>5019.7</v>
      </c>
      <c r="J34" s="79">
        <f t="shared" si="1"/>
        <v>2.5098499999999997</v>
      </c>
      <c r="K34" s="21"/>
      <c r="L34" s="2"/>
      <c r="M34" s="2"/>
    </row>
    <row r="35" spans="1:13" ht="24.75" customHeight="1">
      <c r="A35" s="214"/>
      <c r="B35" s="217"/>
      <c r="C35" s="220"/>
      <c r="D35" s="168"/>
      <c r="E35" s="223"/>
      <c r="F35" s="92" t="s">
        <v>116</v>
      </c>
      <c r="G35" s="38">
        <v>1800</v>
      </c>
      <c r="H35" s="38">
        <v>1800</v>
      </c>
      <c r="I35" s="38">
        <v>4777.7</v>
      </c>
      <c r="J35" s="79">
        <f t="shared" si="1"/>
        <v>2.6542777777777777</v>
      </c>
      <c r="K35" s="21"/>
      <c r="L35" s="2"/>
      <c r="M35" s="2"/>
    </row>
    <row r="36" spans="1:13" ht="27.75" customHeight="1">
      <c r="A36" s="214"/>
      <c r="B36" s="218"/>
      <c r="C36" s="220"/>
      <c r="D36" s="169"/>
      <c r="E36" s="223"/>
      <c r="F36" s="92" t="s">
        <v>117</v>
      </c>
      <c r="G36" s="38">
        <v>200</v>
      </c>
      <c r="H36" s="38">
        <v>200</v>
      </c>
      <c r="I36" s="38">
        <v>242</v>
      </c>
      <c r="J36" s="79">
        <f t="shared" si="1"/>
        <v>1.21</v>
      </c>
      <c r="K36" s="21"/>
      <c r="L36" s="2"/>
      <c r="M36" s="2"/>
    </row>
    <row r="37" spans="1:13" ht="185.25" customHeight="1">
      <c r="A37" s="215"/>
      <c r="B37" s="106" t="s">
        <v>76</v>
      </c>
      <c r="C37" s="221"/>
      <c r="D37" s="17" t="s">
        <v>26</v>
      </c>
      <c r="E37" s="224"/>
      <c r="F37" s="147" t="s">
        <v>177</v>
      </c>
      <c r="G37" s="38">
        <v>700</v>
      </c>
      <c r="H37" s="38">
        <v>700</v>
      </c>
      <c r="I37" s="38">
        <f>933.1+322.4</f>
        <v>1255.5</v>
      </c>
      <c r="J37" s="79">
        <f>SUM(I37/H37)</f>
        <v>1.7935714285714286</v>
      </c>
      <c r="K37" s="21"/>
      <c r="L37" s="2"/>
      <c r="M37" s="2"/>
    </row>
    <row r="38" spans="1:13" s="77" customFormat="1" ht="35.25" customHeight="1">
      <c r="A38" s="25"/>
      <c r="B38" s="26"/>
      <c r="C38" s="27" t="s">
        <v>27</v>
      </c>
      <c r="D38" s="7" t="s">
        <v>58</v>
      </c>
      <c r="E38" s="28"/>
      <c r="F38" s="28"/>
      <c r="G38" s="9">
        <f>SUM(G39:G40)</f>
        <v>17815.7</v>
      </c>
      <c r="H38" s="9">
        <f>SUM(H39:H40)</f>
        <v>17815.7</v>
      </c>
      <c r="I38" s="9">
        <f>SUM(I39:I40)</f>
        <v>13753.6</v>
      </c>
      <c r="J38" s="64">
        <f t="shared" si="1"/>
        <v>0.77199324191583829</v>
      </c>
      <c r="K38" s="9"/>
      <c r="L38" s="76">
        <f>I41+I52</f>
        <v>13753.600000000002</v>
      </c>
      <c r="M38" s="2"/>
    </row>
    <row r="39" spans="1:13" s="77" customFormat="1" ht="21">
      <c r="A39" s="229" t="s">
        <v>28</v>
      </c>
      <c r="B39" s="230"/>
      <c r="C39" s="230"/>
      <c r="D39" s="231"/>
      <c r="E39" s="28"/>
      <c r="F39" s="28"/>
      <c r="G39" s="9">
        <f t="shared" ref="G39:I40" si="2">G42+G53</f>
        <v>16265.7</v>
      </c>
      <c r="H39" s="9">
        <f t="shared" si="2"/>
        <v>16265.7</v>
      </c>
      <c r="I39" s="9">
        <f t="shared" si="2"/>
        <v>11956.2</v>
      </c>
      <c r="J39" s="64">
        <f t="shared" si="1"/>
        <v>0.73505597668713918</v>
      </c>
      <c r="K39" s="9"/>
      <c r="L39" s="74"/>
      <c r="M39" s="2"/>
    </row>
    <row r="40" spans="1:13" s="77" customFormat="1" ht="21">
      <c r="A40" s="229" t="s">
        <v>29</v>
      </c>
      <c r="B40" s="230"/>
      <c r="C40" s="230"/>
      <c r="D40" s="231"/>
      <c r="E40" s="28"/>
      <c r="F40" s="28"/>
      <c r="G40" s="9">
        <f t="shared" si="2"/>
        <v>1550</v>
      </c>
      <c r="H40" s="9">
        <f t="shared" si="2"/>
        <v>1550</v>
      </c>
      <c r="I40" s="9">
        <f t="shared" si="2"/>
        <v>1797.4</v>
      </c>
      <c r="J40" s="64">
        <f t="shared" si="1"/>
        <v>1.1596129032258065</v>
      </c>
      <c r="K40" s="9"/>
      <c r="L40" s="74"/>
      <c r="M40" s="2"/>
    </row>
    <row r="41" spans="1:13" s="16" customFormat="1" ht="35.450000000000003" customHeight="1">
      <c r="A41" s="24"/>
      <c r="B41" s="29"/>
      <c r="C41" s="11" t="s">
        <v>33</v>
      </c>
      <c r="D41" s="12" t="s">
        <v>59</v>
      </c>
      <c r="E41" s="13"/>
      <c r="F41" s="13"/>
      <c r="G41" s="14">
        <f>SUM(G42:G43)</f>
        <v>14815.7</v>
      </c>
      <c r="H41" s="14">
        <f t="shared" ref="H41:I41" si="3">SUM(H42:H43)</f>
        <v>14815.7</v>
      </c>
      <c r="I41" s="14">
        <f t="shared" si="3"/>
        <v>11404.300000000001</v>
      </c>
      <c r="J41" s="67">
        <f t="shared" si="1"/>
        <v>0.76974425778059763</v>
      </c>
      <c r="K41" s="14"/>
      <c r="L41" s="80"/>
      <c r="M41" s="2"/>
    </row>
    <row r="42" spans="1:13" s="16" customFormat="1" ht="29.25" customHeight="1">
      <c r="A42" s="232" t="s">
        <v>28</v>
      </c>
      <c r="B42" s="233"/>
      <c r="C42" s="233"/>
      <c r="D42" s="234"/>
      <c r="E42" s="13"/>
      <c r="F42" s="13"/>
      <c r="G42" s="14">
        <f>SUM(G44+G48+G50)</f>
        <v>13265.7</v>
      </c>
      <c r="H42" s="14">
        <f>SUM(H44+H48+H50)</f>
        <v>13265.7</v>
      </c>
      <c r="I42" s="14">
        <f>SUM(I44+I48+I50)</f>
        <v>9606.9000000000015</v>
      </c>
      <c r="J42" s="67">
        <f t="shared" si="1"/>
        <v>0.72419095863768979</v>
      </c>
      <c r="K42" s="14"/>
      <c r="M42" s="2"/>
    </row>
    <row r="43" spans="1:13" s="16" customFormat="1" ht="29.25" customHeight="1">
      <c r="A43" s="232" t="s">
        <v>29</v>
      </c>
      <c r="B43" s="233"/>
      <c r="C43" s="233"/>
      <c r="D43" s="234"/>
      <c r="E43" s="13"/>
      <c r="F43" s="13"/>
      <c r="G43" s="14">
        <f>SUM(G51)</f>
        <v>1550</v>
      </c>
      <c r="H43" s="14">
        <f>SUM(H51)</f>
        <v>1550</v>
      </c>
      <c r="I43" s="14">
        <f>SUM(I51)</f>
        <v>1797.4</v>
      </c>
      <c r="J43" s="67">
        <f t="shared" si="1"/>
        <v>1.1596129032258065</v>
      </c>
      <c r="K43" s="11"/>
      <c r="M43" s="2"/>
    </row>
    <row r="44" spans="1:13" ht="114" customHeight="1">
      <c r="A44" s="213">
        <v>9</v>
      </c>
      <c r="B44" s="200" t="s">
        <v>155</v>
      </c>
      <c r="C44" s="216" t="s">
        <v>132</v>
      </c>
      <c r="D44" s="236" t="s">
        <v>133</v>
      </c>
      <c r="E44" s="34" t="s">
        <v>164</v>
      </c>
      <c r="F44" s="35"/>
      <c r="G44" s="38">
        <f>SUM(G45:G47)</f>
        <v>9985.7000000000007</v>
      </c>
      <c r="H44" s="38">
        <f>SUM(H45:H47)</f>
        <v>9985.7000000000007</v>
      </c>
      <c r="I44" s="38">
        <f>SUM(I45:I47)</f>
        <v>8609.3000000000011</v>
      </c>
      <c r="J44" s="66">
        <f t="shared" si="1"/>
        <v>0.86216289293689985</v>
      </c>
      <c r="K44" s="21"/>
      <c r="M44" s="2"/>
    </row>
    <row r="45" spans="1:13" ht="35.25" customHeight="1">
      <c r="A45" s="235"/>
      <c r="B45" s="238"/>
      <c r="C45" s="225"/>
      <c r="D45" s="237"/>
      <c r="E45" s="126" t="s">
        <v>134</v>
      </c>
      <c r="F45" s="108"/>
      <c r="G45" s="135">
        <v>4524.1000000000004</v>
      </c>
      <c r="H45" s="135">
        <v>4524.1000000000004</v>
      </c>
      <c r="I45" s="135">
        <v>4524.1000000000004</v>
      </c>
      <c r="J45" s="68"/>
      <c r="K45" s="36"/>
      <c r="M45" s="2"/>
    </row>
    <row r="46" spans="1:13" ht="35.25" customHeight="1">
      <c r="A46" s="235"/>
      <c r="B46" s="238"/>
      <c r="C46" s="225"/>
      <c r="D46" s="237"/>
      <c r="E46" s="138" t="s">
        <v>172</v>
      </c>
      <c r="F46" s="126"/>
      <c r="G46" s="135">
        <v>2020.6</v>
      </c>
      <c r="H46" s="135">
        <v>2020.6</v>
      </c>
      <c r="I46" s="135">
        <v>2020.6</v>
      </c>
      <c r="J46" s="68"/>
      <c r="K46" s="36"/>
      <c r="M46" s="2"/>
    </row>
    <row r="47" spans="1:13" ht="35.25" customHeight="1">
      <c r="A47" s="235"/>
      <c r="B47" s="238"/>
      <c r="C47" s="225"/>
      <c r="D47" s="237"/>
      <c r="E47" s="126" t="s">
        <v>135</v>
      </c>
      <c r="F47" s="126"/>
      <c r="G47" s="135">
        <v>3441</v>
      </c>
      <c r="H47" s="135">
        <v>3441</v>
      </c>
      <c r="I47" s="135">
        <v>2064.6</v>
      </c>
      <c r="J47" s="68"/>
      <c r="K47" s="36"/>
      <c r="M47" s="2"/>
    </row>
    <row r="48" spans="1:13" ht="102.75" customHeight="1">
      <c r="A48" s="22">
        <v>10</v>
      </c>
      <c r="B48" s="23" t="s">
        <v>32</v>
      </c>
      <c r="C48" s="35" t="s">
        <v>60</v>
      </c>
      <c r="D48" s="53" t="s">
        <v>89</v>
      </c>
      <c r="E48" s="42" t="s">
        <v>88</v>
      </c>
      <c r="F48" s="103" t="s">
        <v>122</v>
      </c>
      <c r="G48" s="38">
        <v>2430</v>
      </c>
      <c r="H48" s="38">
        <v>2430</v>
      </c>
      <c r="I48" s="38">
        <v>0</v>
      </c>
      <c r="J48" s="66" t="str">
        <f t="shared" si="1"/>
        <v/>
      </c>
      <c r="K48" s="125"/>
      <c r="M48" s="2"/>
    </row>
    <row r="49" spans="1:13" ht="111" customHeight="1">
      <c r="A49" s="165">
        <v>11</v>
      </c>
      <c r="B49" s="165" t="s">
        <v>77</v>
      </c>
      <c r="C49" s="165" t="s">
        <v>61</v>
      </c>
      <c r="D49" s="167" t="s">
        <v>90</v>
      </c>
      <c r="E49" s="166" t="s">
        <v>128</v>
      </c>
      <c r="F49" s="119" t="s">
        <v>161</v>
      </c>
      <c r="G49" s="38">
        <f>SUM(G50:G51)</f>
        <v>2400</v>
      </c>
      <c r="H49" s="38">
        <f>SUM(H50:H51)</f>
        <v>2400</v>
      </c>
      <c r="I49" s="38">
        <f>SUM(I50:I51)</f>
        <v>2795</v>
      </c>
      <c r="J49" s="66">
        <f t="shared" si="1"/>
        <v>1.1645833333333333</v>
      </c>
      <c r="K49" s="21"/>
      <c r="M49" s="2"/>
    </row>
    <row r="50" spans="1:13" ht="21" customHeight="1">
      <c r="A50" s="165"/>
      <c r="B50" s="165"/>
      <c r="C50" s="165"/>
      <c r="D50" s="168"/>
      <c r="E50" s="166"/>
      <c r="F50" s="118" t="s">
        <v>28</v>
      </c>
      <c r="G50" s="141">
        <v>850</v>
      </c>
      <c r="H50" s="141">
        <v>850</v>
      </c>
      <c r="I50" s="141">
        <v>997.6</v>
      </c>
      <c r="J50" s="69">
        <f>SUM(I50/H50)</f>
        <v>1.1736470588235295</v>
      </c>
      <c r="K50" s="21"/>
      <c r="M50" s="2"/>
    </row>
    <row r="51" spans="1:13" ht="20.25" customHeight="1">
      <c r="A51" s="165"/>
      <c r="B51" s="165"/>
      <c r="C51" s="165"/>
      <c r="D51" s="169"/>
      <c r="E51" s="166"/>
      <c r="F51" s="118" t="s">
        <v>29</v>
      </c>
      <c r="G51" s="141">
        <v>1550</v>
      </c>
      <c r="H51" s="141">
        <v>1550</v>
      </c>
      <c r="I51" s="141">
        <v>1797.4</v>
      </c>
      <c r="J51" s="69">
        <f>SUM(I51/H51)</f>
        <v>1.1596129032258065</v>
      </c>
      <c r="K51" s="21"/>
      <c r="M51" s="2"/>
    </row>
    <row r="52" spans="1:13" s="16" customFormat="1" ht="30" customHeight="1">
      <c r="A52" s="24"/>
      <c r="B52" s="29"/>
      <c r="C52" s="11" t="s">
        <v>34</v>
      </c>
      <c r="D52" s="12" t="s">
        <v>62</v>
      </c>
      <c r="E52" s="13"/>
      <c r="F52" s="13"/>
      <c r="G52" s="14">
        <f>SUM(G53:G54)</f>
        <v>3000</v>
      </c>
      <c r="H52" s="14">
        <f t="shared" ref="H52:I52" si="4">SUM(H53:H54)</f>
        <v>3000</v>
      </c>
      <c r="I52" s="14">
        <f t="shared" si="4"/>
        <v>2349.3000000000002</v>
      </c>
      <c r="J52" s="67">
        <f t="shared" si="1"/>
        <v>0.78310000000000002</v>
      </c>
      <c r="K52" s="14"/>
      <c r="L52" s="80"/>
      <c r="M52" s="2"/>
    </row>
    <row r="53" spans="1:13" s="16" customFormat="1" ht="23.45" customHeight="1">
      <c r="A53" s="24"/>
      <c r="B53" s="29"/>
      <c r="C53" s="232" t="s">
        <v>28</v>
      </c>
      <c r="D53" s="233"/>
      <c r="E53" s="233"/>
      <c r="F53" s="234"/>
      <c r="G53" s="14">
        <f>G56</f>
        <v>3000</v>
      </c>
      <c r="H53" s="14">
        <f>H56</f>
        <v>3000</v>
      </c>
      <c r="I53" s="14">
        <f>I56</f>
        <v>2349.3000000000002</v>
      </c>
      <c r="J53" s="67">
        <f t="shared" si="1"/>
        <v>0.78310000000000002</v>
      </c>
      <c r="K53" s="14"/>
      <c r="M53" s="2"/>
    </row>
    <row r="54" spans="1:13" s="16" customFormat="1" ht="21.75" customHeight="1">
      <c r="A54" s="24"/>
      <c r="B54" s="29"/>
      <c r="C54" s="232" t="s">
        <v>29</v>
      </c>
      <c r="D54" s="233"/>
      <c r="E54" s="233"/>
      <c r="F54" s="234"/>
      <c r="G54" s="14">
        <v>0</v>
      </c>
      <c r="H54" s="14">
        <v>0</v>
      </c>
      <c r="I54" s="14">
        <v>0</v>
      </c>
      <c r="J54" s="67" t="str">
        <f t="shared" si="1"/>
        <v/>
      </c>
      <c r="K54" s="14"/>
      <c r="M54" s="2"/>
    </row>
    <row r="55" spans="1:13" s="16" customFormat="1" ht="81" hidden="1" customHeight="1">
      <c r="A55" s="33">
        <v>15</v>
      </c>
      <c r="B55" s="78" t="s">
        <v>24</v>
      </c>
      <c r="C55" s="47" t="s">
        <v>63</v>
      </c>
      <c r="D55" s="17" t="s">
        <v>91</v>
      </c>
      <c r="E55" s="52" t="s">
        <v>110</v>
      </c>
      <c r="F55" s="81" t="s">
        <v>111</v>
      </c>
      <c r="G55" s="95"/>
      <c r="H55" s="95"/>
      <c r="I55" s="38">
        <v>0</v>
      </c>
      <c r="J55" s="79" t="str">
        <f>IF(OR(H55=0,I55=0),"",I55/H55)</f>
        <v/>
      </c>
      <c r="K55" s="38"/>
      <c r="M55" s="2"/>
    </row>
    <row r="56" spans="1:13" s="16" customFormat="1" ht="131.25" customHeight="1">
      <c r="A56" s="33">
        <v>12</v>
      </c>
      <c r="B56" s="78" t="s">
        <v>23</v>
      </c>
      <c r="C56" s="47" t="s">
        <v>64</v>
      </c>
      <c r="D56" s="82" t="s">
        <v>92</v>
      </c>
      <c r="E56" s="83" t="s">
        <v>118</v>
      </c>
      <c r="F56" s="90" t="s">
        <v>173</v>
      </c>
      <c r="G56" s="38">
        <v>3000</v>
      </c>
      <c r="H56" s="38">
        <v>3000</v>
      </c>
      <c r="I56" s="38">
        <v>2349.3000000000002</v>
      </c>
      <c r="J56" s="79">
        <f t="shared" ref="J56" si="5">IF(OR(H56=0,I56=0),"",I56/H56)</f>
        <v>0.78310000000000002</v>
      </c>
      <c r="K56" s="38"/>
      <c r="M56" s="2"/>
    </row>
    <row r="57" spans="1:13" s="16" customFormat="1" ht="37.5" customHeight="1">
      <c r="A57" s="43"/>
      <c r="B57" s="44"/>
      <c r="C57" s="45" t="s">
        <v>37</v>
      </c>
      <c r="D57" s="7" t="s">
        <v>65</v>
      </c>
      <c r="E57" s="8"/>
      <c r="F57" s="8"/>
      <c r="G57" s="9">
        <f>G58</f>
        <v>0</v>
      </c>
      <c r="H57" s="9">
        <f t="shared" ref="H57:I57" si="6">H58</f>
        <v>0</v>
      </c>
      <c r="I57" s="9">
        <f t="shared" si="6"/>
        <v>0</v>
      </c>
      <c r="J57" s="64" t="str">
        <f t="shared" si="1"/>
        <v/>
      </c>
      <c r="K57" s="9"/>
      <c r="M57" s="2"/>
    </row>
    <row r="58" spans="1:13" s="16" customFormat="1" ht="61.5" customHeight="1">
      <c r="A58" s="24"/>
      <c r="B58" s="29"/>
      <c r="C58" s="11" t="s">
        <v>24</v>
      </c>
      <c r="D58" s="12" t="s">
        <v>158</v>
      </c>
      <c r="E58" s="13"/>
      <c r="F58" s="13"/>
      <c r="G58" s="14">
        <f>SUM(G59:G61)</f>
        <v>0</v>
      </c>
      <c r="H58" s="14">
        <f t="shared" ref="H58:I58" si="7">SUM(H59:H61)</f>
        <v>0</v>
      </c>
      <c r="I58" s="14">
        <f t="shared" si="7"/>
        <v>0</v>
      </c>
      <c r="J58" s="65" t="str">
        <f t="shared" si="1"/>
        <v/>
      </c>
      <c r="K58" s="14"/>
      <c r="M58" s="2"/>
    </row>
    <row r="59" spans="1:13" s="16" customFormat="1" ht="130.5" customHeight="1">
      <c r="A59" s="213">
        <v>13</v>
      </c>
      <c r="B59" s="216" t="s">
        <v>78</v>
      </c>
      <c r="C59" s="216" t="s">
        <v>38</v>
      </c>
      <c r="D59" s="239" t="s">
        <v>94</v>
      </c>
      <c r="E59" s="84" t="s">
        <v>93</v>
      </c>
      <c r="F59" s="52" t="s">
        <v>68</v>
      </c>
      <c r="G59" s="38">
        <v>0</v>
      </c>
      <c r="H59" s="38">
        <v>0</v>
      </c>
      <c r="I59" s="38">
        <v>0</v>
      </c>
      <c r="J59" s="79" t="str">
        <f t="shared" si="1"/>
        <v/>
      </c>
      <c r="K59" s="38"/>
      <c r="M59" s="2"/>
    </row>
    <row r="60" spans="1:13" s="16" customFormat="1" ht="49.15" customHeight="1">
      <c r="A60" s="235"/>
      <c r="B60" s="225"/>
      <c r="C60" s="225"/>
      <c r="D60" s="240"/>
      <c r="E60" s="85" t="s">
        <v>66</v>
      </c>
      <c r="F60" s="52" t="s">
        <v>69</v>
      </c>
      <c r="G60" s="38">
        <v>0</v>
      </c>
      <c r="H60" s="38">
        <v>0</v>
      </c>
      <c r="I60" s="38">
        <v>0</v>
      </c>
      <c r="J60" s="79" t="str">
        <f t="shared" si="1"/>
        <v/>
      </c>
      <c r="K60" s="38"/>
      <c r="M60" s="2"/>
    </row>
    <row r="61" spans="1:13" ht="54" customHeight="1" thickBot="1">
      <c r="A61" s="235"/>
      <c r="B61" s="225"/>
      <c r="C61" s="225"/>
      <c r="D61" s="240"/>
      <c r="E61" s="116" t="s">
        <v>67</v>
      </c>
      <c r="F61" s="109" t="s">
        <v>70</v>
      </c>
      <c r="G61" s="142">
        <v>0</v>
      </c>
      <c r="H61" s="142">
        <v>0</v>
      </c>
      <c r="I61" s="142">
        <v>0</v>
      </c>
      <c r="J61" s="110" t="str">
        <f t="shared" si="1"/>
        <v/>
      </c>
      <c r="K61" s="21"/>
      <c r="M61" s="2"/>
    </row>
    <row r="62" spans="1:13" ht="20.25" customHeight="1">
      <c r="A62" s="159" t="s">
        <v>3</v>
      </c>
      <c r="B62" s="162" t="s">
        <v>4</v>
      </c>
      <c r="C62" s="162" t="s">
        <v>5</v>
      </c>
      <c r="D62" s="150" t="s">
        <v>6</v>
      </c>
      <c r="E62" s="150"/>
      <c r="F62" s="162" t="s">
        <v>7</v>
      </c>
      <c r="G62" s="150" t="s">
        <v>123</v>
      </c>
      <c r="H62" s="150"/>
      <c r="I62" s="150"/>
      <c r="J62" s="150"/>
      <c r="K62" s="151" t="s">
        <v>109</v>
      </c>
      <c r="M62" s="2"/>
    </row>
    <row r="63" spans="1:13" ht="21" customHeight="1">
      <c r="A63" s="160"/>
      <c r="B63" s="163"/>
      <c r="C63" s="163"/>
      <c r="D63" s="151"/>
      <c r="E63" s="151"/>
      <c r="F63" s="163"/>
      <c r="G63" s="153" t="s">
        <v>125</v>
      </c>
      <c r="H63" s="153" t="s">
        <v>124</v>
      </c>
      <c r="I63" s="153"/>
      <c r="J63" s="153"/>
      <c r="K63" s="152"/>
      <c r="M63" s="2"/>
    </row>
    <row r="64" spans="1:13" ht="34.5" customHeight="1">
      <c r="A64" s="160"/>
      <c r="B64" s="163"/>
      <c r="C64" s="163"/>
      <c r="D64" s="155" t="s">
        <v>11</v>
      </c>
      <c r="E64" s="155" t="s">
        <v>12</v>
      </c>
      <c r="F64" s="163"/>
      <c r="G64" s="153"/>
      <c r="H64" s="155" t="s">
        <v>136</v>
      </c>
      <c r="I64" s="157" t="s">
        <v>137</v>
      </c>
      <c r="J64" s="153" t="s">
        <v>16</v>
      </c>
      <c r="K64" s="152"/>
      <c r="M64" s="2"/>
    </row>
    <row r="65" spans="1:13" ht="24" customHeight="1" thickBot="1">
      <c r="A65" s="161"/>
      <c r="B65" s="164"/>
      <c r="C65" s="164"/>
      <c r="D65" s="156"/>
      <c r="E65" s="156"/>
      <c r="F65" s="164"/>
      <c r="G65" s="154"/>
      <c r="H65" s="156"/>
      <c r="I65" s="158"/>
      <c r="J65" s="154"/>
      <c r="K65" s="152"/>
      <c r="M65" s="2"/>
    </row>
    <row r="66" spans="1:13" ht="27" customHeight="1">
      <c r="A66" s="242" t="s">
        <v>35</v>
      </c>
      <c r="B66" s="243"/>
      <c r="C66" s="243"/>
      <c r="D66" s="243"/>
      <c r="E66" s="243"/>
      <c r="F66" s="243"/>
      <c r="G66" s="243"/>
      <c r="H66" s="243"/>
      <c r="I66" s="243"/>
      <c r="J66" s="244"/>
      <c r="K66" s="23"/>
      <c r="M66" s="2"/>
    </row>
    <row r="67" spans="1:13" ht="136.5" customHeight="1">
      <c r="A67" s="22">
        <v>1</v>
      </c>
      <c r="B67" s="23" t="s">
        <v>71</v>
      </c>
      <c r="C67" s="35" t="s">
        <v>42</v>
      </c>
      <c r="D67" s="19" t="s">
        <v>79</v>
      </c>
      <c r="E67" s="52" t="s">
        <v>138</v>
      </c>
      <c r="F67" s="100" t="s">
        <v>139</v>
      </c>
      <c r="G67" s="112" t="s">
        <v>96</v>
      </c>
      <c r="H67" s="34">
        <v>100</v>
      </c>
      <c r="I67" s="143">
        <v>90.1</v>
      </c>
      <c r="J67" s="69">
        <f t="shared" ref="J67:J68" si="8">IF(OR(H67=0,I67=0),"",I67/H67)</f>
        <v>0.90099999999999991</v>
      </c>
      <c r="K67" s="34"/>
      <c r="M67" s="2"/>
    </row>
    <row r="68" spans="1:13" ht="81.75" customHeight="1">
      <c r="A68" s="22">
        <v>2</v>
      </c>
      <c r="B68" s="23" t="s">
        <v>72</v>
      </c>
      <c r="C68" s="35" t="s">
        <v>44</v>
      </c>
      <c r="D68" s="19" t="s">
        <v>95</v>
      </c>
      <c r="E68" s="54" t="s">
        <v>45</v>
      </c>
      <c r="F68" s="99" t="s">
        <v>178</v>
      </c>
      <c r="G68" s="112" t="s">
        <v>96</v>
      </c>
      <c r="H68" s="34">
        <v>102</v>
      </c>
      <c r="I68" s="143">
        <v>93.3</v>
      </c>
      <c r="J68" s="69">
        <f t="shared" si="8"/>
        <v>0.91470588235294115</v>
      </c>
      <c r="K68" s="123"/>
      <c r="M68" s="2"/>
    </row>
    <row r="69" spans="1:13" ht="116.25" customHeight="1">
      <c r="A69" s="22">
        <v>3</v>
      </c>
      <c r="B69" s="23" t="s">
        <v>97</v>
      </c>
      <c r="C69" s="35" t="s">
        <v>99</v>
      </c>
      <c r="D69" s="19" t="s">
        <v>98</v>
      </c>
      <c r="E69" s="127" t="s">
        <v>140</v>
      </c>
      <c r="F69" s="101" t="s">
        <v>141</v>
      </c>
      <c r="G69" s="54" t="s">
        <v>100</v>
      </c>
      <c r="H69" s="55" t="s">
        <v>101</v>
      </c>
      <c r="I69" s="145" t="s">
        <v>101</v>
      </c>
      <c r="J69" s="69"/>
      <c r="K69" s="34"/>
      <c r="M69" s="2"/>
    </row>
    <row r="70" spans="1:13" ht="96.75" customHeight="1">
      <c r="A70" s="22">
        <v>4</v>
      </c>
      <c r="B70" s="133" t="s">
        <v>25</v>
      </c>
      <c r="C70" s="128" t="s">
        <v>47</v>
      </c>
      <c r="D70" s="131"/>
      <c r="E70" s="129" t="s">
        <v>48</v>
      </c>
      <c r="F70" s="129" t="s">
        <v>142</v>
      </c>
      <c r="G70" s="54" t="s">
        <v>143</v>
      </c>
      <c r="H70" s="145">
        <v>3</v>
      </c>
      <c r="I70" s="143">
        <v>0</v>
      </c>
      <c r="J70" s="69"/>
      <c r="K70" s="148" t="s">
        <v>180</v>
      </c>
      <c r="M70" s="2"/>
    </row>
    <row r="71" spans="1:13" ht="250.5" customHeight="1">
      <c r="A71" s="22">
        <v>5</v>
      </c>
      <c r="B71" s="121" t="s">
        <v>24</v>
      </c>
      <c r="C71" s="121" t="s">
        <v>49</v>
      </c>
      <c r="D71" s="122" t="s">
        <v>102</v>
      </c>
      <c r="E71" s="127" t="s">
        <v>50</v>
      </c>
      <c r="F71" s="98" t="s">
        <v>120</v>
      </c>
      <c r="G71" s="124" t="s">
        <v>144</v>
      </c>
      <c r="H71" s="72">
        <v>110</v>
      </c>
      <c r="I71" s="141">
        <v>103.3</v>
      </c>
      <c r="J71" s="69">
        <f t="shared" ref="J71:J78" si="9">IF(OR(H71=0,I71=0),"",I71/H71)</f>
        <v>0.93909090909090909</v>
      </c>
      <c r="K71" s="57"/>
      <c r="M71" s="2"/>
    </row>
    <row r="72" spans="1:13" ht="114" customHeight="1">
      <c r="A72" s="22">
        <v>6</v>
      </c>
      <c r="B72" s="22">
        <v>6</v>
      </c>
      <c r="C72" s="39" t="s">
        <v>51</v>
      </c>
      <c r="D72" s="132" t="s">
        <v>85</v>
      </c>
      <c r="E72" s="41" t="s">
        <v>126</v>
      </c>
      <c r="F72" s="104" t="s">
        <v>165</v>
      </c>
      <c r="G72" s="89" t="s">
        <v>36</v>
      </c>
      <c r="H72" s="105">
        <v>7</v>
      </c>
      <c r="I72" s="143">
        <v>0</v>
      </c>
      <c r="J72" s="69" t="str">
        <f t="shared" si="9"/>
        <v/>
      </c>
      <c r="K72" s="149" t="s">
        <v>182</v>
      </c>
      <c r="M72" s="2"/>
    </row>
    <row r="73" spans="1:13" ht="86.25" customHeight="1">
      <c r="A73" s="22">
        <v>7</v>
      </c>
      <c r="B73" s="23"/>
      <c r="C73" s="35" t="s">
        <v>103</v>
      </c>
      <c r="D73" s="56"/>
      <c r="E73" s="127" t="s">
        <v>145</v>
      </c>
      <c r="F73" s="88" t="s">
        <v>113</v>
      </c>
      <c r="G73" s="59" t="s">
        <v>104</v>
      </c>
      <c r="H73" s="134">
        <v>101.6</v>
      </c>
      <c r="I73" s="143">
        <v>101</v>
      </c>
      <c r="J73" s="69">
        <f t="shared" si="9"/>
        <v>0.99409448818897639</v>
      </c>
      <c r="K73" s="123" t="s">
        <v>156</v>
      </c>
      <c r="M73" s="2"/>
    </row>
    <row r="74" spans="1:13" ht="60">
      <c r="A74" s="213">
        <v>8</v>
      </c>
      <c r="B74" s="23"/>
      <c r="C74" s="216" t="s">
        <v>57</v>
      </c>
      <c r="D74" s="37"/>
      <c r="E74" s="245" t="s">
        <v>146</v>
      </c>
      <c r="F74" s="88" t="s">
        <v>121</v>
      </c>
      <c r="G74" s="46" t="s">
        <v>16</v>
      </c>
      <c r="H74" s="73">
        <v>15</v>
      </c>
      <c r="I74" s="144">
        <v>0</v>
      </c>
      <c r="J74" s="69" t="str">
        <f t="shared" si="9"/>
        <v/>
      </c>
      <c r="K74" s="60"/>
      <c r="M74" s="2"/>
    </row>
    <row r="75" spans="1:13" ht="105">
      <c r="A75" s="214"/>
      <c r="B75" s="93"/>
      <c r="C75" s="217"/>
      <c r="D75" s="37"/>
      <c r="E75" s="246"/>
      <c r="F75" s="94" t="s">
        <v>157</v>
      </c>
      <c r="G75" s="46" t="s">
        <v>36</v>
      </c>
      <c r="H75" s="73">
        <v>12</v>
      </c>
      <c r="I75" s="144">
        <v>12</v>
      </c>
      <c r="J75" s="69">
        <f t="shared" si="9"/>
        <v>1</v>
      </c>
      <c r="K75" s="60"/>
      <c r="M75" s="2"/>
    </row>
    <row r="76" spans="1:13" ht="105">
      <c r="A76" s="215"/>
      <c r="B76" s="106" t="s">
        <v>73</v>
      </c>
      <c r="C76" s="218"/>
      <c r="D76" s="17" t="s">
        <v>81</v>
      </c>
      <c r="E76" s="52" t="s">
        <v>147</v>
      </c>
      <c r="F76" s="126" t="s">
        <v>148</v>
      </c>
      <c r="G76" s="46" t="s">
        <v>36</v>
      </c>
      <c r="H76" s="73">
        <v>11</v>
      </c>
      <c r="I76" s="144">
        <v>11</v>
      </c>
      <c r="J76" s="69">
        <f t="shared" si="9"/>
        <v>1</v>
      </c>
      <c r="K76" s="60"/>
      <c r="M76" s="2"/>
    </row>
    <row r="77" spans="1:13" ht="98.25" customHeight="1">
      <c r="A77" s="22">
        <v>9</v>
      </c>
      <c r="B77" s="23"/>
      <c r="C77" s="35" t="s">
        <v>105</v>
      </c>
      <c r="D77" s="37"/>
      <c r="E77" s="126" t="s">
        <v>149</v>
      </c>
      <c r="F77" s="87" t="s">
        <v>150</v>
      </c>
      <c r="G77" s="41" t="s">
        <v>106</v>
      </c>
      <c r="H77" s="58">
        <v>0</v>
      </c>
      <c r="I77" s="143">
        <v>0</v>
      </c>
      <c r="J77" s="69" t="str">
        <f t="shared" si="9"/>
        <v/>
      </c>
      <c r="K77" s="58"/>
      <c r="M77" s="2"/>
    </row>
    <row r="78" spans="1:13" ht="45">
      <c r="A78" s="35">
        <v>10</v>
      </c>
      <c r="B78" s="35"/>
      <c r="C78" s="35" t="s">
        <v>107</v>
      </c>
      <c r="D78" s="37"/>
      <c r="E78" s="40" t="s">
        <v>151</v>
      </c>
      <c r="F78" s="52" t="s">
        <v>119</v>
      </c>
      <c r="G78" s="61" t="s">
        <v>16</v>
      </c>
      <c r="H78" s="73">
        <v>50</v>
      </c>
      <c r="I78" s="144">
        <v>49</v>
      </c>
      <c r="J78" s="69">
        <f t="shared" si="9"/>
        <v>0.98</v>
      </c>
      <c r="K78" s="62"/>
      <c r="M78" s="2"/>
    </row>
    <row r="79" spans="1:13">
      <c r="B79" s="31"/>
      <c r="C79" s="31"/>
      <c r="D79" s="31"/>
      <c r="E79" s="31"/>
    </row>
    <row r="80" spans="1:13" ht="19.5" customHeight="1">
      <c r="B80" s="247" t="s">
        <v>183</v>
      </c>
      <c r="C80" s="247"/>
      <c r="D80" s="247"/>
      <c r="E80" s="247"/>
      <c r="F80" s="247"/>
      <c r="G80" s="247"/>
      <c r="H80" s="247"/>
      <c r="I80" s="247"/>
      <c r="J80" s="247"/>
      <c r="K80" s="247"/>
    </row>
    <row r="81" spans="2:11">
      <c r="B81" s="31"/>
      <c r="C81" s="31"/>
      <c r="D81" s="31"/>
      <c r="E81" s="31"/>
    </row>
    <row r="82" spans="2:11" ht="19.5" customHeight="1">
      <c r="B82" s="248" t="s">
        <v>169</v>
      </c>
      <c r="C82" s="248"/>
      <c r="D82" s="248"/>
      <c r="E82" s="248"/>
      <c r="F82" s="248"/>
      <c r="G82" s="248"/>
      <c r="H82" s="248"/>
      <c r="I82" s="248"/>
      <c r="J82" s="248"/>
      <c r="K82" s="248"/>
    </row>
    <row r="83" spans="2:11">
      <c r="B83" s="70"/>
      <c r="C83" s="71"/>
      <c r="D83" s="241"/>
      <c r="E83" s="241"/>
    </row>
    <row r="84" spans="2:11">
      <c r="B84" s="71" t="s">
        <v>162</v>
      </c>
      <c r="C84" s="71"/>
      <c r="D84" s="71"/>
      <c r="E84" s="71" t="s">
        <v>176</v>
      </c>
    </row>
    <row r="85" spans="2:11">
      <c r="B85" s="32"/>
      <c r="C85" s="32"/>
      <c r="D85" s="32"/>
    </row>
  </sheetData>
  <mergeCells count="86">
    <mergeCell ref="D83:E83"/>
    <mergeCell ref="A66:J66"/>
    <mergeCell ref="A74:A76"/>
    <mergeCell ref="C74:C76"/>
    <mergeCell ref="E74:E75"/>
    <mergeCell ref="B80:K80"/>
    <mergeCell ref="B82:K82"/>
    <mergeCell ref="C53:F53"/>
    <mergeCell ref="C54:F54"/>
    <mergeCell ref="A59:A61"/>
    <mergeCell ref="B59:B61"/>
    <mergeCell ref="C59:C61"/>
    <mergeCell ref="D59:D61"/>
    <mergeCell ref="A39:D39"/>
    <mergeCell ref="A40:D40"/>
    <mergeCell ref="A42:D42"/>
    <mergeCell ref="A43:D43"/>
    <mergeCell ref="A44:A47"/>
    <mergeCell ref="C44:C47"/>
    <mergeCell ref="D44:D47"/>
    <mergeCell ref="B44:B47"/>
    <mergeCell ref="F30:F32"/>
    <mergeCell ref="A31:A32"/>
    <mergeCell ref="C31:C32"/>
    <mergeCell ref="E31:E32"/>
    <mergeCell ref="A34:A37"/>
    <mergeCell ref="B34:B36"/>
    <mergeCell ref="C34:C37"/>
    <mergeCell ref="D34:D36"/>
    <mergeCell ref="E34:E37"/>
    <mergeCell ref="B30:B32"/>
    <mergeCell ref="D30:D32"/>
    <mergeCell ref="A12:J12"/>
    <mergeCell ref="A13:D13"/>
    <mergeCell ref="E21:E25"/>
    <mergeCell ref="C21:C25"/>
    <mergeCell ref="E26:E28"/>
    <mergeCell ref="A22:A25"/>
    <mergeCell ref="B22:B25"/>
    <mergeCell ref="D22:D25"/>
    <mergeCell ref="C26:C28"/>
    <mergeCell ref="B26:B27"/>
    <mergeCell ref="A26:A28"/>
    <mergeCell ref="D16:D17"/>
    <mergeCell ref="B16:B17"/>
    <mergeCell ref="D26:D28"/>
    <mergeCell ref="K8:K11"/>
    <mergeCell ref="G9:H9"/>
    <mergeCell ref="I9:J9"/>
    <mergeCell ref="D10:D11"/>
    <mergeCell ref="E10:E11"/>
    <mergeCell ref="G10:G11"/>
    <mergeCell ref="I10:I11"/>
    <mergeCell ref="J10:J11"/>
    <mergeCell ref="C7:J7"/>
    <mergeCell ref="A8:A11"/>
    <mergeCell ref="B8:B11"/>
    <mergeCell ref="C8:C11"/>
    <mergeCell ref="D8:E9"/>
    <mergeCell ref="F8:F11"/>
    <mergeCell ref="G8:J8"/>
    <mergeCell ref="A6:J6"/>
    <mergeCell ref="A1:J1"/>
    <mergeCell ref="A2:J2"/>
    <mergeCell ref="A3:J3"/>
    <mergeCell ref="A4:J4"/>
    <mergeCell ref="A5:J5"/>
    <mergeCell ref="B49:B51"/>
    <mergeCell ref="A49:A51"/>
    <mergeCell ref="E49:E51"/>
    <mergeCell ref="D49:D51"/>
    <mergeCell ref="C49:C51"/>
    <mergeCell ref="A62:A65"/>
    <mergeCell ref="B62:B65"/>
    <mergeCell ref="C62:C65"/>
    <mergeCell ref="D62:E63"/>
    <mergeCell ref="F62:F65"/>
    <mergeCell ref="G62:J62"/>
    <mergeCell ref="K62:K65"/>
    <mergeCell ref="G63:G65"/>
    <mergeCell ref="H63:J63"/>
    <mergeCell ref="D64:D65"/>
    <mergeCell ref="E64:E65"/>
    <mergeCell ref="H64:H65"/>
    <mergeCell ref="I64:I65"/>
    <mergeCell ref="J64:J65"/>
  </mergeCells>
  <printOptions horizontalCentered="1"/>
  <pageMargins left="0.11811023622047245" right="0.11811023622047245" top="0.74803149606299213" bottom="0.15748031496062992" header="0.31496062992125984" footer="0.31496062992125984"/>
  <pageSetup paperSize="9" scale="60" orientation="landscape" verticalDpi="0" r:id="rId1"/>
  <rowBreaks count="5" manualBreakCount="5">
    <brk id="21" max="10" man="1"/>
    <brk id="32" max="10" man="1"/>
    <brk id="37" max="10" man="1"/>
    <brk id="55" max="10" man="1"/>
    <brk id="6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2025-01-23T11:51:06Z</dcterms:modified>
</cp:coreProperties>
</file>